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pressem\DAF - Diretoria de Administração e Finanças\DAFI - ODETE\Odete Costa 04.09.20\Composição da Carteira de Investimentos - JANEIRO A DEZEMBRO -  2022\"/>
    </mc:Choice>
  </mc:AlternateContent>
  <xr:revisionPtr revIDLastSave="0" documentId="13_ncr:1_{A092E77C-4429-47B1-AD40-94CAA21080FD}" xr6:coauthVersionLast="47" xr6:coauthVersionMax="47" xr10:uidLastSave="{00000000-0000-0000-0000-000000000000}"/>
  <bookViews>
    <workbookView xWindow="-120" yWindow="-120" windowWidth="20730" windowHeight="11160" firstSheet="8" activeTab="10" xr2:uid="{00000000-000D-0000-FFFF-FFFF00000000}"/>
  </bookViews>
  <sheets>
    <sheet name="Composição da cart.FEV-2022" sheetId="1" r:id="rId1"/>
    <sheet name="Composição da Cart. Março-2022" sheetId="2" r:id="rId2"/>
    <sheet name="Composição da Cart.Janeiro-2022" sheetId="3" r:id="rId3"/>
    <sheet name="Composição da Cart. Abril-2022" sheetId="4" r:id="rId4"/>
    <sheet name="Composição da Cart. Maio-2022" sheetId="5" r:id="rId5"/>
    <sheet name="Composição da Cart. junho-2022 " sheetId="6" r:id="rId6"/>
    <sheet name="Composição da Cart. Julho-2022" sheetId="7" r:id="rId7"/>
    <sheet name="Composição fundo-jul-22" sheetId="15" r:id="rId8"/>
    <sheet name="Composição da Cart. Agosto-2022" sheetId="8" r:id="rId9"/>
    <sheet name="Composição da Cart. Set-2022" sheetId="9" r:id="rId10"/>
    <sheet name="Composição fundo-ago-22" sheetId="16" r:id="rId11"/>
    <sheet name="Composição da Cart. Out-2022" sheetId="10" r:id="rId12"/>
    <sheet name="Composição da Cart. Nov-2022" sheetId="11" r:id="rId13"/>
    <sheet name="Composição da Cart. Dez-2022" sheetId="12" r:id="rId14"/>
    <sheet name="Folha1" sheetId="14" r:id="rId15"/>
  </sheets>
  <definedNames>
    <definedName name="_xlnm.Print_Area" localSheetId="3">'Composição da Cart. Abril-2022'!$A$1:$I$68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7" i="16" l="1"/>
  <c r="F47" i="16" s="1"/>
  <c r="F46" i="16"/>
  <c r="E46" i="16"/>
  <c r="E45" i="16"/>
  <c r="F45" i="16" s="1"/>
  <c r="F44" i="16"/>
  <c r="E44" i="16"/>
  <c r="E43" i="16"/>
  <c r="F43" i="16" s="1"/>
  <c r="F42" i="16"/>
  <c r="E42" i="16"/>
  <c r="E41" i="16"/>
  <c r="F41" i="16" s="1"/>
  <c r="F40" i="16"/>
  <c r="E40" i="16"/>
  <c r="E39" i="16"/>
  <c r="F39" i="16" s="1"/>
  <c r="F38" i="16"/>
  <c r="E38" i="16"/>
  <c r="E37" i="16"/>
  <c r="F37" i="16" s="1"/>
  <c r="F36" i="16"/>
  <c r="E36" i="16"/>
  <c r="E35" i="16"/>
  <c r="F35" i="16" s="1"/>
  <c r="F34" i="16"/>
  <c r="E34" i="16"/>
  <c r="E33" i="16"/>
  <c r="F33" i="16" s="1"/>
  <c r="F32" i="16"/>
  <c r="E32" i="16"/>
  <c r="E31" i="16"/>
  <c r="F31" i="16" s="1"/>
  <c r="F30" i="16"/>
  <c r="E29" i="16"/>
  <c r="F29" i="16" s="1"/>
  <c r="F28" i="16"/>
  <c r="E28" i="16"/>
  <c r="E27" i="16"/>
  <c r="F27" i="16" s="1"/>
  <c r="H26" i="16"/>
  <c r="F26" i="16" s="1"/>
  <c r="E26" i="16"/>
  <c r="E25" i="16"/>
  <c r="F25" i="16" s="1"/>
  <c r="F24" i="16"/>
  <c r="E24" i="16"/>
  <c r="E23" i="16"/>
  <c r="F23" i="16" s="1"/>
  <c r="F22" i="16"/>
  <c r="E22" i="16"/>
  <c r="E21" i="16"/>
  <c r="F21" i="16" s="1"/>
  <c r="F20" i="16"/>
  <c r="E20" i="16"/>
  <c r="E19" i="16"/>
  <c r="F19" i="16" s="1"/>
  <c r="F18" i="16"/>
  <c r="E18" i="16"/>
  <c r="H17" i="16"/>
  <c r="G17" i="16"/>
  <c r="F17" i="16" s="1"/>
  <c r="E17" i="16"/>
  <c r="E16" i="16"/>
  <c r="F16" i="16" s="1"/>
  <c r="F15" i="16"/>
  <c r="E15" i="16"/>
  <c r="E14" i="16"/>
  <c r="F14" i="16" s="1"/>
  <c r="E13" i="16"/>
  <c r="E12" i="16"/>
  <c r="F12" i="16" s="1"/>
  <c r="F11" i="16"/>
  <c r="E11" i="16"/>
  <c r="E10" i="16"/>
  <c r="E48" i="16" s="1"/>
  <c r="E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47" i="15" s="1"/>
  <c r="E35" i="9"/>
  <c r="E30" i="9"/>
  <c r="E29" i="9"/>
  <c r="E28" i="9"/>
  <c r="E26" i="9"/>
  <c r="E24" i="9"/>
  <c r="E23" i="9"/>
  <c r="E22" i="9"/>
  <c r="E19" i="9"/>
  <c r="E18" i="9"/>
  <c r="E17" i="9"/>
  <c r="E16" i="9"/>
  <c r="E15" i="9"/>
  <c r="E14" i="9"/>
  <c r="E12" i="9"/>
  <c r="E11" i="9"/>
  <c r="E47" i="9"/>
  <c r="E46" i="9"/>
  <c r="E45" i="9"/>
  <c r="E44" i="9"/>
  <c r="E43" i="9"/>
  <c r="E42" i="9"/>
  <c r="E41" i="9"/>
  <c r="F41" i="9" s="1"/>
  <c r="E40" i="9"/>
  <c r="E39" i="9"/>
  <c r="E38" i="9"/>
  <c r="E37" i="9"/>
  <c r="E36" i="9"/>
  <c r="E34" i="9"/>
  <c r="E33" i="9"/>
  <c r="E32" i="9"/>
  <c r="E31" i="9"/>
  <c r="E25" i="9"/>
  <c r="E21" i="9"/>
  <c r="E20" i="9"/>
  <c r="E27" i="9"/>
  <c r="E13" i="9"/>
  <c r="E10" i="9"/>
  <c r="H26" i="8"/>
  <c r="H17" i="8"/>
  <c r="G17" i="8"/>
  <c r="F10" i="16" l="1"/>
  <c r="F48" i="16" s="1"/>
  <c r="E48" i="9"/>
  <c r="F48" i="9"/>
  <c r="F30" i="8"/>
  <c r="F33" i="7" l="1"/>
  <c r="E34" i="8" s="1"/>
  <c r="F34" i="8" s="1"/>
  <c r="F11" i="7"/>
  <c r="E11" i="8" s="1"/>
  <c r="F11" i="8" s="1"/>
  <c r="F12" i="7"/>
  <c r="E12" i="8" s="1"/>
  <c r="F12" i="8" s="1"/>
  <c r="F13" i="7"/>
  <c r="E13" i="8" s="1"/>
  <c r="F14" i="7"/>
  <c r="E14" i="8" s="1"/>
  <c r="F14" i="8" s="1"/>
  <c r="F15" i="7"/>
  <c r="E15" i="8" s="1"/>
  <c r="F15" i="8" s="1"/>
  <c r="F16" i="7"/>
  <c r="E16" i="8" s="1"/>
  <c r="F16" i="8" s="1"/>
  <c r="F17" i="7"/>
  <c r="E17" i="8" s="1"/>
  <c r="F17" i="8" s="1"/>
  <c r="F18" i="7"/>
  <c r="E18" i="8" s="1"/>
  <c r="F18" i="8" s="1"/>
  <c r="F19" i="7"/>
  <c r="E19" i="8" s="1"/>
  <c r="F19" i="8" s="1"/>
  <c r="F20" i="7"/>
  <c r="E20" i="8" s="1"/>
  <c r="F20" i="8" s="1"/>
  <c r="F21" i="7"/>
  <c r="E21" i="8" s="1"/>
  <c r="F21" i="8" s="1"/>
  <c r="F22" i="7"/>
  <c r="E22" i="8" s="1"/>
  <c r="F22" i="8" s="1"/>
  <c r="F23" i="7"/>
  <c r="E23" i="8" s="1"/>
  <c r="F23" i="8" s="1"/>
  <c r="F24" i="7"/>
  <c r="E24" i="8" s="1"/>
  <c r="F24" i="8" s="1"/>
  <c r="F25" i="7"/>
  <c r="E25" i="8" s="1"/>
  <c r="F25" i="8" s="1"/>
  <c r="F26" i="7"/>
  <c r="E26" i="8" s="1"/>
  <c r="F26" i="8" s="1"/>
  <c r="F27" i="7"/>
  <c r="E27" i="8" s="1"/>
  <c r="F27" i="8" s="1"/>
  <c r="F28" i="7"/>
  <c r="E28" i="8" s="1"/>
  <c r="F28" i="8" s="1"/>
  <c r="F29" i="7"/>
  <c r="E29" i="8" s="1"/>
  <c r="F29" i="8" s="1"/>
  <c r="F30" i="7"/>
  <c r="E31" i="8" s="1"/>
  <c r="F31" i="8" s="1"/>
  <c r="F31" i="7"/>
  <c r="E32" i="8" s="1"/>
  <c r="F32" i="8" s="1"/>
  <c r="F32" i="7"/>
  <c r="E33" i="8" s="1"/>
  <c r="F33" i="8" s="1"/>
  <c r="F34" i="7"/>
  <c r="E35" i="8" s="1"/>
  <c r="F35" i="8" s="1"/>
  <c r="F35" i="7"/>
  <c r="E36" i="8" s="1"/>
  <c r="F36" i="8" s="1"/>
  <c r="F36" i="7"/>
  <c r="E37" i="8" s="1"/>
  <c r="F37" i="8" s="1"/>
  <c r="F37" i="7"/>
  <c r="E38" i="8" s="1"/>
  <c r="F38" i="8" s="1"/>
  <c r="F38" i="7"/>
  <c r="E39" i="8" s="1"/>
  <c r="F39" i="8" s="1"/>
  <c r="F39" i="7"/>
  <c r="E40" i="8" s="1"/>
  <c r="F40" i="8" s="1"/>
  <c r="F40" i="7"/>
  <c r="E41" i="8" s="1"/>
  <c r="F41" i="8" s="1"/>
  <c r="F41" i="7"/>
  <c r="E42" i="8" s="1"/>
  <c r="F42" i="8" s="1"/>
  <c r="F42" i="7"/>
  <c r="E43" i="8" s="1"/>
  <c r="F43" i="8" s="1"/>
  <c r="F43" i="7"/>
  <c r="E44" i="8" s="1"/>
  <c r="F44" i="8" s="1"/>
  <c r="F44" i="7"/>
  <c r="E45" i="8" s="1"/>
  <c r="F45" i="8" s="1"/>
  <c r="F45" i="7"/>
  <c r="E46" i="8" s="1"/>
  <c r="F46" i="8" s="1"/>
  <c r="F46" i="7"/>
  <c r="E47" i="8" s="1"/>
  <c r="F47" i="8" s="1"/>
  <c r="F10" i="7"/>
  <c r="E10" i="8" s="1"/>
  <c r="F10" i="8" l="1"/>
  <c r="F48" i="8" s="1"/>
  <c r="E48" i="8"/>
  <c r="E47" i="7"/>
  <c r="F47" i="7"/>
  <c r="E43" i="6"/>
  <c r="E42" i="6"/>
  <c r="E37" i="6"/>
  <c r="E35" i="6"/>
  <c r="D47" i="6" l="1"/>
  <c r="E47" i="6"/>
  <c r="E32" i="5" l="1"/>
  <c r="E31" i="5"/>
  <c r="E30" i="5"/>
  <c r="E29" i="5"/>
  <c r="E28" i="5"/>
  <c r="E26" i="5"/>
  <c r="E25" i="5"/>
  <c r="E24" i="5"/>
  <c r="E23" i="5"/>
  <c r="E22" i="5"/>
  <c r="E21" i="5"/>
  <c r="E20" i="5"/>
  <c r="E18" i="5"/>
  <c r="E16" i="5"/>
  <c r="E15" i="5"/>
  <c r="E14" i="5"/>
  <c r="E13" i="5"/>
  <c r="E48" i="5" l="1"/>
  <c r="E40" i="5"/>
  <c r="D38" i="5"/>
  <c r="E38" i="5" s="1"/>
  <c r="D27" i="5"/>
  <c r="E27" i="5" s="1"/>
  <c r="D19" i="5"/>
  <c r="E19" i="5" s="1"/>
  <c r="D17" i="5"/>
  <c r="E17" i="5" s="1"/>
  <c r="E49" i="5" l="1"/>
  <c r="D49" i="5"/>
  <c r="D46" i="4"/>
  <c r="E45" i="4"/>
  <c r="E46" i="4" s="1"/>
  <c r="E47" i="3" l="1"/>
  <c r="D47" i="3" l="1"/>
  <c r="D49" i="1" l="1"/>
  <c r="D34" i="2" l="1"/>
  <c r="E23" i="2" l="1"/>
  <c r="E47" i="2" s="1"/>
  <c r="D47" i="2" l="1"/>
  <c r="E49" i="1" l="1"/>
</calcChain>
</file>

<file path=xl/sharedStrings.xml><?xml version="1.0" encoding="utf-8"?>
<sst xmlns="http://schemas.openxmlformats.org/spreadsheetml/2006/main" count="1372" uniqueCount="148">
  <si>
    <t>PREFEITURA MUNICIPAL DE BOA VISTA</t>
  </si>
  <si>
    <t>REGIME DE PREVIDÊNCIA SOCIAL DOS SERVIDORES PÚBLICOS DO MUNICÍPIO DE BOA VISTA - PRESSEM</t>
  </si>
  <si>
    <t>Fundo de Investimento</t>
  </si>
  <si>
    <t>Rendimento (R$)</t>
  </si>
  <si>
    <t>BB PREVIDENCIÁRIO RF IMA-B 5 LP FIC DE FI</t>
  </si>
  <si>
    <t>BB PREVIDENCIÁRIO RF IRF-M TP FI</t>
  </si>
  <si>
    <t>BB PREVIDENCIÁRIO RF IMA-B TP  FI</t>
  </si>
  <si>
    <t>BB PREVIDENCIÁRIO RF TP IPCA IV FI</t>
  </si>
  <si>
    <t xml:space="preserve"> </t>
  </si>
  <si>
    <t>BB PREVIDENCIÁRIO RF IRF-M1 TP FIC FI</t>
  </si>
  <si>
    <t>BB PREVIDENCIÁRIO RF IMAB 5+ TP FI</t>
  </si>
  <si>
    <t>BB PREVIDENCIÁRIO RF IDKA 2 TP FI</t>
  </si>
  <si>
    <t xml:space="preserve">BB PREVIDENCIÁRIO RF FLUXO FIC DE FI </t>
  </si>
  <si>
    <t>BB PREVIDENCIÁRIO RF REF DI LP PERFIL FIC FI</t>
  </si>
  <si>
    <t>BB PREVIDENCIÁRIO RF CRÉDITO PRIVADO IPCA III FI</t>
  </si>
  <si>
    <t>BB PREVIDENCIÁRIO TP VII</t>
  </si>
  <si>
    <t>BB PREVIDENCIÁRIO RF ALOCAÇÃO ATIVA FIC DE FI</t>
  </si>
  <si>
    <t>BB PREVIDENCIÁRIO AÇÕES GOVERNANÇA FI</t>
  </si>
  <si>
    <t>BB PREVIDENCIÁRIO MULTIMERCADO FI LP</t>
  </si>
  <si>
    <t>BB PREVIDENCIÁRIO AÇÕES VALOR FIC</t>
  </si>
  <si>
    <t>BB PREVID RF FLUXO (Suprimentos de fundos)</t>
  </si>
  <si>
    <t>BB AÇÕES ESG GLOBAIS FIC DE FIA - BDR NÍVEL I</t>
  </si>
  <si>
    <t>BB AÇÕES QUANTITATIVO FIC EM FI</t>
  </si>
  <si>
    <t>CAIXA FIC BRASIL GESTÃO ESTRATÉGICA</t>
  </si>
  <si>
    <t>CAIXA FI BRASIL IRF-M1 TP RF</t>
  </si>
  <si>
    <t>CAIXA FI BRASIL IRF-M1+ TP RF LP</t>
  </si>
  <si>
    <t>CAIXA FI BRASIL IMA-B5+ TP RF LP</t>
  </si>
  <si>
    <t>CAIXA FIC AÇÕES MULTIGESTOR</t>
  </si>
  <si>
    <t xml:space="preserve">FIC AÇÕES EXPERT VINCI VALOR RPPS  </t>
  </si>
  <si>
    <t>CAIXA INDEXA BOLSA AMERICANA MULTIMERCADO LP</t>
  </si>
  <si>
    <t>FIA CAIXA INSTITUCIONAL BDR NÍVEL I</t>
  </si>
  <si>
    <t>SANTANDER FI IRF-M  TP RENDA FIXA</t>
  </si>
  <si>
    <t>SANTANDER ATIVO  FIC  RENDA FIXA</t>
  </si>
  <si>
    <t xml:space="preserve">SANTANDER SELEÇÃO CRESCIMENTO FIC AÇÕES </t>
  </si>
  <si>
    <t>ITAÚ AÇÕES DUNAMIS FIC</t>
  </si>
  <si>
    <t>ITAÚ INSTITUCIONAL AÇÕES PHOENIX FICFI</t>
  </si>
  <si>
    <t>ITAÚ INSTITUCIONAL ALOCAÇÃO DINÂMICA RF FICFI</t>
  </si>
  <si>
    <t>ITAÚ AÇÕES MOMENTO 30 II FIC</t>
  </si>
  <si>
    <t>BRADESCO FI RF REFERENCIADO DI PREMIUM</t>
  </si>
  <si>
    <t>CAIXA FI BRASIL REFERENCIADO DI LONGO PRAZO</t>
  </si>
  <si>
    <t>SALDO TOTAL</t>
  </si>
  <si>
    <t>CNPJ</t>
  </si>
  <si>
    <t>03.543.447/0001-03</t>
  </si>
  <si>
    <t>07.111.384/0001-69</t>
  </si>
  <si>
    <t>07.442.078/0001-05</t>
  </si>
  <si>
    <t>19.515.015/0001-10</t>
  </si>
  <si>
    <t>11.328.882/0001-35</t>
  </si>
  <si>
    <t xml:space="preserve">13.327.340/0001-73 </t>
  </si>
  <si>
    <t>13.322.205/0001-35</t>
  </si>
  <si>
    <t>13.077.415/0001-05</t>
  </si>
  <si>
    <t>13.077.418/0001-49</t>
  </si>
  <si>
    <t>14.091.645/0001-91</t>
  </si>
  <si>
    <t>19.523.305/0001-06</t>
  </si>
  <si>
    <t>25.078.994/0001-90</t>
  </si>
  <si>
    <t>10.418.335/0001-88</t>
  </si>
  <si>
    <t>10.418.362/0001-50</t>
  </si>
  <si>
    <t>29.258.294/0001-38</t>
  </si>
  <si>
    <t>22.632.237/0001-28</t>
  </si>
  <si>
    <t>07.882.792/0001-14</t>
  </si>
  <si>
    <t>23.215.097/0001-55</t>
  </si>
  <si>
    <t>10.740.670/0001-06</t>
  </si>
  <si>
    <t>10.577.519/0001-90</t>
  </si>
  <si>
    <t>30.068.224/0001-04</t>
  </si>
  <si>
    <t>14.507.699/0001-95</t>
  </si>
  <si>
    <t>13.455.197/0001-03</t>
  </si>
  <si>
    <t>26.507.132/0001-06</t>
  </si>
  <si>
    <t>29.549.642/0001-26</t>
  </si>
  <si>
    <t>24.571.992/0001-75</t>
  </si>
  <si>
    <t>21.838.150/0001-49</t>
  </si>
  <si>
    <t>42.318.981/0001-60</t>
  </si>
  <si>
    <t>03.399.411/0001-90</t>
  </si>
  <si>
    <t>03.737.206/0001-97</t>
  </si>
  <si>
    <t>Site: www.boavista.rr.gov.br - E-mail: pressem@hotmail.com</t>
  </si>
  <si>
    <t>Diretora de Administração e Finanças</t>
  </si>
  <si>
    <t>Rua Prof. Agnelo Bitencourt, 361 - Centro</t>
  </si>
  <si>
    <t>Fone: (95) 98400-2429/98400-9267 - CEP: 69.301-430 - Boa Vista - Roraima</t>
  </si>
  <si>
    <t xml:space="preserve">                                                   </t>
  </si>
  <si>
    <t>Saldo Anterior (R$)</t>
  </si>
  <si>
    <t>Aplicação (+)</t>
  </si>
  <si>
    <t>Saldo Atual (R$)</t>
  </si>
  <si>
    <t>Resgate (-)</t>
  </si>
  <si>
    <t>Composição da Carteira de Investimentos - MARÇO/2022</t>
  </si>
  <si>
    <t>BB PREVIDENCIÁRIO RF IRF-M1 TP FIC FI - (Conta 6101-8)</t>
  </si>
  <si>
    <t>Odete Costa</t>
  </si>
  <si>
    <t>Agente Municipal</t>
  </si>
  <si>
    <t>29.258.294/000-38</t>
  </si>
  <si>
    <t>10.740.670/0001/-06</t>
  </si>
  <si>
    <t>10.577.503/0001-88</t>
  </si>
  <si>
    <t>17.502.937/0001--68</t>
  </si>
  <si>
    <t>23.731.629/0001-07</t>
  </si>
  <si>
    <t>Elaborado  por:</t>
  </si>
  <si>
    <t>Composição da Carteira de Investimentos - FEVEREIRO/2022</t>
  </si>
  <si>
    <t>BB PREVIDENCIÁRIO RF IRF-M1 TP FIC FI (Conta 6101-8)</t>
  </si>
  <si>
    <t>10.557+519/0001-90</t>
  </si>
  <si>
    <t>30.06.224/0001-04</t>
  </si>
  <si>
    <t>30.036.235/0001-02</t>
  </si>
  <si>
    <t>17.502.937/0001-68</t>
  </si>
  <si>
    <t>24.507.132/0001-06</t>
  </si>
  <si>
    <t>24571992/0001-75</t>
  </si>
  <si>
    <t>21.838.150/000-49</t>
  </si>
  <si>
    <t>Anna Carolina Vieira de Siqueira e Silva</t>
  </si>
  <si>
    <t>Boa Vista/RR, 08 de abril de 2022.</t>
  </si>
  <si>
    <t>Composição da Carteira de Investimentos - JANEIRO/2022</t>
  </si>
  <si>
    <t>Composição da Carteira de Investimentos - MAIO/2022</t>
  </si>
  <si>
    <t>Composição da Carteira de Investimentos - ABRIL/2022</t>
  </si>
  <si>
    <t>Composição da Carteira de Investimentos - JUNHO/2022</t>
  </si>
  <si>
    <t>Composição da Carteira de Investimentos - JULHO/2022</t>
  </si>
  <si>
    <t>Composição da Carteira de Investimentos - AGOSTO/2022</t>
  </si>
  <si>
    <t>Composição da Carteira de Investimentos - OUTUBRO/2022</t>
  </si>
  <si>
    <t>Composição da Carteira de Investimentos - NOVEMBRO/2022</t>
  </si>
  <si>
    <t>Composição da Carteira de Investimentos - DEZEMBRO/2022</t>
  </si>
  <si>
    <t>Anna Carolina Vieira da Siqueira e Silva</t>
  </si>
  <si>
    <t>PRESSEM</t>
  </si>
  <si>
    <t>Rua Prof. Agenlo Bitencourt, 361 - Centro</t>
  </si>
  <si>
    <t>fone: (95) 98400-2429/98400-9267 - CEP: 69.301-430 - Boa Vista -Roraima.</t>
  </si>
  <si>
    <t>__________________________________________________________________________________________________________________________________________________________________</t>
  </si>
  <si>
    <t>______________________________________________</t>
  </si>
  <si>
    <t>_______________________________________________________</t>
  </si>
  <si>
    <t>Fone: (95) 98400-2429/98400-9267 - CEP: 69.301-430 - Boa Vista - Roraima.</t>
  </si>
  <si>
    <t>Site:www.boavista.rr.gov.br - E-mail:pressem@hotmail.com</t>
  </si>
  <si>
    <t>________________________________________________________________________________________________________________________________________________________________________________________</t>
  </si>
  <si>
    <t>____________________________________________________</t>
  </si>
  <si>
    <t>_______________________________________________________________________________________________________________________________________________________________________________________________________</t>
  </si>
  <si>
    <t>Rua: Prof. Agnelo Bitencourt, 361 - centro</t>
  </si>
  <si>
    <t>________________</t>
  </si>
  <si>
    <t>________________________________________________________________</t>
  </si>
  <si>
    <t>________________________________________________________________________________________________________________________________________________________________________________________________</t>
  </si>
  <si>
    <t>Site: www.boavista.rr.gov.br - E-mail:pressem@hotmail.com</t>
  </si>
  <si>
    <t>Site: www.boavista.rr.gov.br - e.mail: pressem@hotmail.com</t>
  </si>
  <si>
    <t>BB PREVIDENCIÁRIO RF IRF-M1 TP FIC FI (Conta: 7158-7)</t>
  </si>
  <si>
    <t>BB PREVIDENCIÁRIO RF FLUXO FIC DE FI (Conta: 7158-7)</t>
  </si>
  <si>
    <t>Boa Vista, 7 de julho de 2022.</t>
  </si>
  <si>
    <t>15.486.093/0001-83</t>
  </si>
  <si>
    <t>BB PREV TP IPCA</t>
  </si>
  <si>
    <t>Agência/Conta</t>
  </si>
  <si>
    <t>3797-4/7158-7</t>
  </si>
  <si>
    <t>3797-4/6101-8</t>
  </si>
  <si>
    <t xml:space="preserve">BB PREVIDENCIÁRIO RF IRF-M1 TP FIC FI </t>
  </si>
  <si>
    <t>3797-4/7023-8</t>
  </si>
  <si>
    <t>3588/006.00071001-1</t>
  </si>
  <si>
    <t>1352/49500-4</t>
  </si>
  <si>
    <t>3436/45.000002.3</t>
  </si>
  <si>
    <t>0522/432917-1</t>
  </si>
  <si>
    <t>Site: www.boavista.rr.gov.br - E.mail: pressem@hotmail.com</t>
  </si>
  <si>
    <t>Rua: Professor Agnelo Bitencourt, nº 361 - Centro</t>
  </si>
  <si>
    <t>44.345.590/0001-60</t>
  </si>
  <si>
    <t>BB PREVID XXI</t>
  </si>
  <si>
    <t>Composição da Carteira de Investimentos - SETEMBRO/2022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</si>
</sst>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R$&quot;\ #,##0.00;[Red]\-&quot;R$&quot;\ #,##0.00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;[Red]#,##0.00"/>
    <numFmt numFmtId="166" formatCode="#,##0.00_ ;[Red]\-#,##0.00\ "/>
    <numFmt numFmtId="167" formatCode="#,##0.0000_ ;[Red]\-#,##0.0000\ "/>
    <numFmt numFmtId="168" formatCode="#,##0.0000;[Red]#,##0.0000"/>
    <numFmt numFmtId="169" formatCode="_-* #,##0.0_-;\-* #,##0.0_-;_-* &quot;-&quot;??_-;_-@_-"/>
    <numFmt numFmtId="170" formatCode="0.0000;[Red]0.0000"/>
    <numFmt numFmtId="171" formatCode="0.0000"/>
    <numFmt numFmtId="172" formatCode="#,##0.0000"/>
    <numFmt numFmtId="173" formatCode="0.00_ ;[Red]\-0.00\ "/>
    <numFmt numFmtId="174" formatCode="#,##0.00_ ;\-#,##0.00\ "/>
    <numFmt numFmtId="175" formatCode="&quot;R$&quot;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10"/>
      <name val="Calibri"/>
      <family val="2"/>
      <scheme val="minor"/>
    </font>
    <font>
      <sz val="9"/>
      <color theme="1"/>
      <name val="Arial"/>
      <family val="2"/>
    </font>
    <font>
      <b/>
      <sz val="11"/>
      <name val="Times New Roman"/>
      <family val="1"/>
    </font>
    <font>
      <sz val="8"/>
      <color theme="1"/>
      <name val="Times New Roman"/>
      <family val="1"/>
    </font>
    <font>
      <sz val="9"/>
      <name val="Arial"/>
      <family val="2"/>
    </font>
    <font>
      <sz val="10"/>
      <color rgb="FFFF0000"/>
      <name val="Times New Roman"/>
      <family val="1"/>
    </font>
    <font>
      <sz val="10"/>
      <color rgb="FFC0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1"/>
      <color rgb="FFFA7D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3" fillId="5" borderId="29" applyNumberFormat="0" applyAlignment="0" applyProtection="0"/>
  </cellStyleXfs>
  <cellXfs count="840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2" fillId="0" borderId="0" xfId="1" applyNumberFormat="1" applyFont="1" applyAlignment="1">
      <alignment wrapText="1"/>
    </xf>
    <xf numFmtId="169" fontId="2" fillId="0" borderId="0" xfId="1" applyNumberFormat="1" applyFont="1" applyAlignment="1">
      <alignment wrapText="1"/>
    </xf>
    <xf numFmtId="165" fontId="2" fillId="0" borderId="0" xfId="0" quotePrefix="1" applyNumberFormat="1" applyFont="1" applyAlignment="1">
      <alignment wrapText="1"/>
    </xf>
    <xf numFmtId="165" fontId="2" fillId="0" borderId="0" xfId="0" applyNumberFormat="1" applyFont="1" applyFill="1" applyBorder="1" applyAlignment="1">
      <alignment wrapText="1"/>
    </xf>
    <xf numFmtId="165" fontId="2" fillId="0" borderId="0" xfId="0" applyNumberFormat="1" applyFont="1" applyFill="1" applyBorder="1" applyAlignment="1">
      <alignment horizontal="center" wrapText="1"/>
    </xf>
    <xf numFmtId="43" fontId="3" fillId="0" borderId="0" xfId="1" applyFont="1" applyBorder="1" applyAlignment="1">
      <alignment vertical="center" wrapText="1"/>
    </xf>
    <xf numFmtId="4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3" borderId="8" xfId="0" applyFont="1" applyFill="1" applyBorder="1" applyAlignment="1">
      <alignment horizontal="center" vertical="center" wrapText="1"/>
    </xf>
    <xf numFmtId="43" fontId="9" fillId="0" borderId="0" xfId="1" applyFont="1" applyAlignment="1">
      <alignment wrapText="1"/>
    </xf>
    <xf numFmtId="43" fontId="2" fillId="0" borderId="0" xfId="1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Border="1" applyAlignment="1">
      <alignment wrapText="1"/>
    </xf>
    <xf numFmtId="166" fontId="6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73" fontId="2" fillId="0" borderId="0" xfId="0" applyNumberFormat="1" applyFont="1" applyAlignment="1">
      <alignment horizont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wrapText="1"/>
    </xf>
    <xf numFmtId="165" fontId="2" fillId="0" borderId="0" xfId="0" applyNumberFormat="1" applyFont="1" applyBorder="1" applyAlignment="1">
      <alignment wrapText="1"/>
    </xf>
    <xf numFmtId="0" fontId="2" fillId="0" borderId="0" xfId="1" applyNumberFormat="1" applyFont="1" applyBorder="1" applyAlignment="1">
      <alignment wrapText="1"/>
    </xf>
    <xf numFmtId="166" fontId="6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2" fillId="0" borderId="0" xfId="0" applyNumberFormat="1" applyFont="1" applyBorder="1" applyAlignment="1">
      <alignment horizontal="center" wrapText="1"/>
    </xf>
    <xf numFmtId="166" fontId="2" fillId="0" borderId="0" xfId="0" applyNumberFormat="1" applyFont="1" applyBorder="1" applyAlignment="1">
      <alignment horizontal="center" wrapText="1"/>
    </xf>
    <xf numFmtId="166" fontId="3" fillId="0" borderId="11" xfId="0" applyNumberFormat="1" applyFont="1" applyFill="1" applyBorder="1" applyAlignment="1">
      <alignment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 wrapText="1"/>
    </xf>
    <xf numFmtId="174" fontId="3" fillId="0" borderId="4" xfId="2" applyNumberFormat="1" applyFont="1" applyBorder="1" applyAlignment="1">
      <alignment horizontal="right" vertical="center" wrapText="1"/>
    </xf>
    <xf numFmtId="0" fontId="6" fillId="3" borderId="10" xfId="0" applyFont="1" applyFill="1" applyBorder="1" applyAlignment="1">
      <alignment horizontal="left" vertical="center" wrapText="1"/>
    </xf>
    <xf numFmtId="43" fontId="3" fillId="0" borderId="4" xfId="1" applyFont="1" applyBorder="1" applyAlignment="1">
      <alignment horizontal="right" wrapText="1"/>
    </xf>
    <xf numFmtId="43" fontId="6" fillId="0" borderId="8" xfId="1" applyFont="1" applyBorder="1" applyAlignment="1">
      <alignment horizontal="right" wrapText="1"/>
    </xf>
    <xf numFmtId="43" fontId="3" fillId="0" borderId="8" xfId="1" applyFont="1" applyBorder="1" applyAlignment="1">
      <alignment horizontal="right" wrapText="1"/>
    </xf>
    <xf numFmtId="43" fontId="6" fillId="3" borderId="8" xfId="1" applyFont="1" applyFill="1" applyBorder="1" applyAlignment="1">
      <alignment horizontal="right" wrapText="1"/>
    </xf>
    <xf numFmtId="43" fontId="6" fillId="0" borderId="8" xfId="1" applyFont="1" applyFill="1" applyBorder="1" applyAlignment="1">
      <alignment horizontal="right" wrapText="1"/>
    </xf>
    <xf numFmtId="43" fontId="3" fillId="0" borderId="8" xfId="1" applyFont="1" applyFill="1" applyBorder="1" applyAlignment="1">
      <alignment horizontal="right" wrapText="1"/>
    </xf>
    <xf numFmtId="43" fontId="3" fillId="3" borderId="8" xfId="1" applyFont="1" applyFill="1" applyBorder="1" applyAlignment="1">
      <alignment horizontal="right" wrapText="1"/>
    </xf>
    <xf numFmtId="43" fontId="6" fillId="0" borderId="26" xfId="1" applyFont="1" applyFill="1" applyBorder="1" applyAlignment="1">
      <alignment horizontal="right" wrapText="1"/>
    </xf>
    <xf numFmtId="174" fontId="3" fillId="0" borderId="14" xfId="2" applyNumberFormat="1" applyFont="1" applyBorder="1" applyAlignment="1">
      <alignment horizontal="right" vertical="center" wrapText="1"/>
    </xf>
    <xf numFmtId="43" fontId="6" fillId="0" borderId="14" xfId="1" applyFont="1" applyBorder="1" applyAlignment="1">
      <alignment horizontal="right" wrapText="1"/>
    </xf>
    <xf numFmtId="0" fontId="6" fillId="3" borderId="7" xfId="0" applyFont="1" applyFill="1" applyBorder="1" applyAlignment="1">
      <alignment horizontal="left" vertical="center" wrapText="1"/>
    </xf>
    <xf numFmtId="43" fontId="3" fillId="0" borderId="6" xfId="1" applyFont="1" applyFill="1" applyBorder="1" applyAlignment="1">
      <alignment horizontal="right" wrapText="1"/>
    </xf>
    <xf numFmtId="0" fontId="6" fillId="3" borderId="4" xfId="0" applyFont="1" applyFill="1" applyBorder="1" applyAlignment="1">
      <alignment horizontal="left" vertical="center" wrapText="1"/>
    </xf>
    <xf numFmtId="43" fontId="6" fillId="3" borderId="26" xfId="1" applyFont="1" applyFill="1" applyBorder="1" applyAlignment="1">
      <alignment horizontal="right" wrapText="1"/>
    </xf>
    <xf numFmtId="43" fontId="6" fillId="3" borderId="19" xfId="1" applyFont="1" applyFill="1" applyBorder="1" applyAlignment="1">
      <alignment horizontal="right" wrapText="1"/>
    </xf>
    <xf numFmtId="174" fontId="3" fillId="0" borderId="6" xfId="2" applyNumberFormat="1" applyFont="1" applyBorder="1" applyAlignment="1">
      <alignment horizontal="right" vertical="center" wrapText="1"/>
    </xf>
    <xf numFmtId="43" fontId="3" fillId="0" borderId="17" xfId="1" applyFont="1" applyFill="1" applyBorder="1" applyAlignment="1">
      <alignment horizontal="right" wrapText="1"/>
    </xf>
    <xf numFmtId="43" fontId="6" fillId="0" borderId="19" xfId="1" applyFont="1" applyFill="1" applyBorder="1" applyAlignment="1">
      <alignment horizontal="right" wrapText="1"/>
    </xf>
    <xf numFmtId="43" fontId="3" fillId="3" borderId="14" xfId="1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3" fontId="6" fillId="0" borderId="2" xfId="1" applyFont="1" applyBorder="1" applyAlignment="1">
      <alignment horizontal="right" wrapText="1"/>
    </xf>
    <xf numFmtId="165" fontId="3" fillId="0" borderId="27" xfId="0" applyNumberFormat="1" applyFont="1" applyBorder="1" applyAlignment="1">
      <alignment vertical="center" wrapText="1"/>
    </xf>
    <xf numFmtId="165" fontId="3" fillId="0" borderId="28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2" fillId="0" borderId="28" xfId="0" applyFont="1" applyBorder="1" applyAlignment="1">
      <alignment wrapText="1"/>
    </xf>
    <xf numFmtId="43" fontId="6" fillId="3" borderId="4" xfId="1" applyFont="1" applyFill="1" applyBorder="1" applyAlignment="1">
      <alignment horizontal="right" wrapText="1"/>
    </xf>
    <xf numFmtId="166" fontId="8" fillId="0" borderId="8" xfId="1" applyNumberFormat="1" applyFont="1" applyBorder="1" applyAlignment="1">
      <alignment horizontal="right" vertical="center" wrapText="1"/>
    </xf>
    <xf numFmtId="166" fontId="8" fillId="3" borderId="8" xfId="1" applyNumberFormat="1" applyFont="1" applyFill="1" applyBorder="1" applyAlignment="1">
      <alignment horizontal="right" vertical="center" wrapText="1"/>
    </xf>
    <xf numFmtId="166" fontId="8" fillId="0" borderId="12" xfId="1" applyNumberFormat="1" applyFont="1" applyBorder="1" applyAlignment="1">
      <alignment horizontal="right" vertical="center" wrapText="1"/>
    </xf>
    <xf numFmtId="166" fontId="8" fillId="0" borderId="8" xfId="1" applyNumberFormat="1" applyFont="1" applyFill="1" applyBorder="1" applyAlignment="1">
      <alignment horizontal="right" wrapText="1"/>
    </xf>
    <xf numFmtId="166" fontId="8" fillId="3" borderId="17" xfId="1" applyNumberFormat="1" applyFont="1" applyFill="1" applyBorder="1" applyAlignment="1">
      <alignment horizontal="right" wrapText="1"/>
    </xf>
    <xf numFmtId="174" fontId="6" fillId="0" borderId="5" xfId="2" applyNumberFormat="1" applyFont="1" applyFill="1" applyBorder="1" applyAlignment="1">
      <alignment horizontal="right" vertical="center" wrapText="1"/>
    </xf>
    <xf numFmtId="174" fontId="3" fillId="0" borderId="8" xfId="2" applyNumberFormat="1" applyFont="1" applyBorder="1" applyAlignment="1">
      <alignment horizontal="right" vertical="center" wrapText="1"/>
    </xf>
    <xf numFmtId="174" fontId="6" fillId="0" borderId="8" xfId="2" applyNumberFormat="1" applyFont="1" applyBorder="1" applyAlignment="1">
      <alignment horizontal="right" vertical="center" wrapText="1"/>
    </xf>
    <xf numFmtId="174" fontId="3" fillId="3" borderId="8" xfId="2" applyNumberFormat="1" applyFont="1" applyFill="1" applyBorder="1" applyAlignment="1">
      <alignment horizontal="right" vertical="center" wrapText="1"/>
    </xf>
    <xf numFmtId="174" fontId="6" fillId="0" borderId="8" xfId="2" applyNumberFormat="1" applyFont="1" applyFill="1" applyBorder="1" applyAlignment="1">
      <alignment horizontal="right" vertical="center" wrapText="1"/>
    </xf>
    <xf numFmtId="174" fontId="3" fillId="0" borderId="8" xfId="2" applyNumberFormat="1" applyFont="1" applyFill="1" applyBorder="1" applyAlignment="1">
      <alignment horizontal="right" vertical="center" wrapText="1"/>
    </xf>
    <xf numFmtId="174" fontId="6" fillId="3" borderId="8" xfId="2" applyNumberFormat="1" applyFont="1" applyFill="1" applyBorder="1" applyAlignment="1">
      <alignment horizontal="right" vertical="center" wrapText="1"/>
    </xf>
    <xf numFmtId="174" fontId="3" fillId="0" borderId="14" xfId="2" applyNumberFormat="1" applyFont="1" applyFill="1" applyBorder="1" applyAlignment="1">
      <alignment horizontal="right" vertical="center" wrapText="1"/>
    </xf>
    <xf numFmtId="174" fontId="6" fillId="0" borderId="23" xfId="2" applyNumberFormat="1" applyFont="1" applyFill="1" applyBorder="1" applyAlignment="1">
      <alignment horizontal="right" vertical="center" wrapText="1"/>
    </xf>
    <xf numFmtId="174" fontId="6" fillId="0" borderId="14" xfId="2" applyNumberFormat="1" applyFont="1" applyBorder="1" applyAlignment="1">
      <alignment horizontal="right" vertical="center" wrapText="1"/>
    </xf>
    <xf numFmtId="174" fontId="6" fillId="0" borderId="6" xfId="2" applyNumberFormat="1" applyFont="1" applyFill="1" applyBorder="1" applyAlignment="1">
      <alignment horizontal="right" vertical="center" wrapText="1"/>
    </xf>
    <xf numFmtId="174" fontId="6" fillId="0" borderId="22" xfId="2" applyNumberFormat="1" applyFont="1" applyFill="1" applyBorder="1" applyAlignment="1">
      <alignment horizontal="right" vertical="center" wrapText="1"/>
    </xf>
    <xf numFmtId="174" fontId="3" fillId="0" borderId="6" xfId="2" applyNumberFormat="1" applyFont="1" applyFill="1" applyBorder="1" applyAlignment="1">
      <alignment horizontal="right" vertical="center" wrapText="1"/>
    </xf>
    <xf numFmtId="174" fontId="6" fillId="0" borderId="9" xfId="2" applyNumberFormat="1" applyFont="1" applyFill="1" applyBorder="1" applyAlignment="1">
      <alignment horizontal="right" vertical="center" wrapText="1"/>
    </xf>
    <xf numFmtId="174" fontId="3" fillId="3" borderId="17" xfId="2" applyNumberFormat="1" applyFont="1" applyFill="1" applyBorder="1" applyAlignment="1">
      <alignment horizontal="right" vertical="center" wrapText="1"/>
    </xf>
    <xf numFmtId="174" fontId="6" fillId="0" borderId="4" xfId="2" applyNumberFormat="1" applyFont="1" applyFill="1" applyBorder="1" applyAlignment="1">
      <alignment horizontal="right" vertical="center" wrapText="1"/>
    </xf>
    <xf numFmtId="174" fontId="3" fillId="3" borderId="14" xfId="2" applyNumberFormat="1" applyFont="1" applyFill="1" applyBorder="1" applyAlignment="1">
      <alignment horizontal="right" vertical="center" wrapText="1"/>
    </xf>
    <xf numFmtId="174" fontId="6" fillId="0" borderId="14" xfId="2" applyNumberFormat="1" applyFont="1" applyFill="1" applyBorder="1" applyAlignment="1">
      <alignment horizontal="right" vertical="center" wrapText="1"/>
    </xf>
    <xf numFmtId="174" fontId="6" fillId="3" borderId="14" xfId="2" applyNumberFormat="1" applyFont="1" applyFill="1" applyBorder="1" applyAlignment="1">
      <alignment horizontal="right" vertical="center" wrapText="1"/>
    </xf>
    <xf numFmtId="174" fontId="6" fillId="3" borderId="4" xfId="2" applyNumberFormat="1" applyFont="1" applyFill="1" applyBorder="1" applyAlignment="1">
      <alignment horizontal="right" vertical="center" wrapText="1"/>
    </xf>
    <xf numFmtId="174" fontId="6" fillId="3" borderId="12" xfId="2" applyNumberFormat="1" applyFont="1" applyFill="1" applyBorder="1" applyAlignment="1">
      <alignment horizontal="right" vertical="center" wrapText="1"/>
    </xf>
    <xf numFmtId="174" fontId="6" fillId="0" borderId="2" xfId="2" applyNumberFormat="1" applyFont="1" applyFill="1" applyBorder="1" applyAlignment="1">
      <alignment horizontal="right" vertical="center" wrapText="1"/>
    </xf>
    <xf numFmtId="174" fontId="6" fillId="0" borderId="3" xfId="2" applyNumberFormat="1" applyFont="1" applyFill="1" applyBorder="1" applyAlignment="1">
      <alignment horizontal="right" vertical="center" wrapText="1"/>
    </xf>
    <xf numFmtId="174" fontId="6" fillId="0" borderId="2" xfId="2" applyNumberFormat="1" applyFont="1" applyBorder="1" applyAlignment="1">
      <alignment horizontal="right" vertical="center" wrapText="1"/>
    </xf>
    <xf numFmtId="174" fontId="6" fillId="3" borderId="2" xfId="2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74" fontId="5" fillId="2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/>
    </xf>
    <xf numFmtId="174" fontId="3" fillId="0" borderId="6" xfId="0" applyNumberFormat="1" applyFont="1" applyBorder="1" applyAlignment="1">
      <alignment horizontal="center" vertical="center"/>
    </xf>
    <xf numFmtId="174" fontId="6" fillId="0" borderId="22" xfId="0" applyNumberFormat="1" applyFont="1" applyFill="1" applyBorder="1" applyAlignment="1">
      <alignment horizontal="center" vertical="center"/>
    </xf>
    <xf numFmtId="166" fontId="3" fillId="0" borderId="4" xfId="0" applyNumberFormat="1" applyFont="1" applyBorder="1" applyAlignment="1">
      <alignment horizontal="center" vertical="center"/>
    </xf>
    <xf numFmtId="168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NumberFormat="1" applyFont="1" applyAlignment="1"/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174" fontId="3" fillId="0" borderId="8" xfId="0" applyNumberFormat="1" applyFont="1" applyBorder="1" applyAlignment="1">
      <alignment horizontal="center" vertical="center"/>
    </xf>
    <xf numFmtId="174" fontId="6" fillId="0" borderId="9" xfId="0" applyNumberFormat="1" applyFont="1" applyFill="1" applyBorder="1" applyAlignment="1">
      <alignment horizontal="center" vertical="center"/>
    </xf>
    <xf numFmtId="174" fontId="6" fillId="0" borderId="8" xfId="0" applyNumberFormat="1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167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/>
    <xf numFmtId="0" fontId="2" fillId="0" borderId="0" xfId="1" applyNumberFormat="1" applyFont="1" applyAlignment="1"/>
    <xf numFmtId="49" fontId="3" fillId="0" borderId="0" xfId="0" applyNumberFormat="1" applyFont="1" applyFill="1" applyBorder="1" applyAlignment="1">
      <alignment horizontal="center" vertical="center"/>
    </xf>
    <xf numFmtId="169" fontId="2" fillId="0" borderId="0" xfId="1" applyNumberFormat="1" applyFont="1" applyAlignment="1"/>
    <xf numFmtId="166" fontId="3" fillId="0" borderId="8" xfId="0" applyNumberFormat="1" applyFont="1" applyBorder="1" applyAlignment="1">
      <alignment horizontal="center" vertical="center"/>
    </xf>
    <xf numFmtId="165" fontId="2" fillId="0" borderId="0" xfId="0" quotePrefix="1" applyNumberFormat="1" applyFont="1" applyAlignment="1"/>
    <xf numFmtId="174" fontId="3" fillId="3" borderId="8" xfId="0" applyNumberFormat="1" applyFont="1" applyFill="1" applyBorder="1" applyAlignment="1">
      <alignment horizontal="center" vertical="center"/>
    </xf>
    <xf numFmtId="174" fontId="14" fillId="0" borderId="8" xfId="0" applyNumberFormat="1" applyFont="1" applyBorder="1" applyAlignment="1">
      <alignment horizontal="center" vertical="center"/>
    </xf>
    <xf numFmtId="165" fontId="2" fillId="0" borderId="0" xfId="0" applyNumberFormat="1" applyFont="1" applyAlignment="1"/>
    <xf numFmtId="165" fontId="2" fillId="0" borderId="0" xfId="0" applyNumberFormat="1" applyFont="1" applyFill="1" applyBorder="1" applyAlignment="1"/>
    <xf numFmtId="49" fontId="14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left" vertical="center"/>
    </xf>
    <xf numFmtId="168" fontId="3" fillId="0" borderId="0" xfId="1" applyNumberFormat="1" applyFont="1" applyBorder="1" applyAlignment="1">
      <alignment horizontal="center" vertical="center"/>
    </xf>
    <xf numFmtId="174" fontId="6" fillId="0" borderId="8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3" fontId="3" fillId="0" borderId="0" xfId="1" applyFont="1" applyBorder="1" applyAlignment="1">
      <alignment vertical="center"/>
    </xf>
    <xf numFmtId="174" fontId="3" fillId="0" borderId="8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0" fontId="3" fillId="0" borderId="0" xfId="1" applyNumberFormat="1" applyFont="1" applyBorder="1" applyAlignment="1">
      <alignment horizontal="center" vertical="center"/>
    </xf>
    <xf numFmtId="168" fontId="6" fillId="0" borderId="0" xfId="0" applyNumberFormat="1" applyFont="1" applyBorder="1" applyAlignment="1">
      <alignment horizontal="center" vertical="center"/>
    </xf>
    <xf numFmtId="174" fontId="6" fillId="3" borderId="8" xfId="0" applyNumberFormat="1" applyFont="1" applyFill="1" applyBorder="1" applyAlignment="1">
      <alignment horizontal="center" vertical="center"/>
    </xf>
    <xf numFmtId="174" fontId="14" fillId="3" borderId="8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/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Alignment="1"/>
    <xf numFmtId="166" fontId="6" fillId="0" borderId="8" xfId="0" applyNumberFormat="1" applyFont="1" applyFill="1" applyBorder="1" applyAlignment="1">
      <alignment horizontal="center" vertical="center"/>
    </xf>
    <xf numFmtId="167" fontId="6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6" fontId="7" fillId="0" borderId="0" xfId="0" applyNumberFormat="1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66" fontId="3" fillId="0" borderId="8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left" vertical="center"/>
    </xf>
    <xf numFmtId="174" fontId="3" fillId="0" borderId="12" xfId="0" applyNumberFormat="1" applyFont="1" applyFill="1" applyBorder="1" applyAlignment="1">
      <alignment horizontal="center" vertical="center"/>
    </xf>
    <xf numFmtId="174" fontId="6" fillId="0" borderId="24" xfId="0" applyNumberFormat="1" applyFont="1" applyFill="1" applyBorder="1" applyAlignment="1">
      <alignment horizontal="center" vertical="center"/>
    </xf>
    <xf numFmtId="174" fontId="6" fillId="0" borderId="12" xfId="0" applyNumberFormat="1" applyFont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left" vertical="center"/>
    </xf>
    <xf numFmtId="174" fontId="6" fillId="0" borderId="6" xfId="0" applyNumberFormat="1" applyFont="1" applyFill="1" applyBorder="1" applyAlignment="1">
      <alignment horizontal="center" vertical="center"/>
    </xf>
    <xf numFmtId="174" fontId="3" fillId="0" borderId="6" xfId="0" applyNumberFormat="1" applyFont="1" applyFill="1" applyBorder="1" applyAlignment="1">
      <alignment horizontal="center" vertical="center"/>
    </xf>
    <xf numFmtId="166" fontId="3" fillId="0" borderId="6" xfId="0" applyNumberFormat="1" applyFont="1" applyFill="1" applyBorder="1" applyAlignment="1">
      <alignment horizontal="center" vertical="center"/>
    </xf>
    <xf numFmtId="171" fontId="6" fillId="0" borderId="0" xfId="1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6" fillId="3" borderId="9" xfId="0" applyFont="1" applyFill="1" applyBorder="1" applyAlignment="1">
      <alignment horizontal="left" vertical="center"/>
    </xf>
    <xf numFmtId="172" fontId="3" fillId="0" borderId="0" xfId="1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167" fontId="14" fillId="0" borderId="0" xfId="0" applyNumberFormat="1" applyFont="1" applyFill="1" applyBorder="1" applyAlignment="1">
      <alignment horizontal="center" vertical="center"/>
    </xf>
    <xf numFmtId="2" fontId="15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171" fontId="14" fillId="0" borderId="0" xfId="0" applyNumberFormat="1" applyFont="1" applyFill="1" applyBorder="1" applyAlignment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/>
    </xf>
    <xf numFmtId="171" fontId="14" fillId="0" borderId="0" xfId="1" applyNumberFormat="1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43" fontId="9" fillId="0" borderId="0" xfId="1" applyFont="1" applyAlignment="1"/>
    <xf numFmtId="43" fontId="2" fillId="0" borderId="0" xfId="1" applyFont="1" applyAlignment="1"/>
    <xf numFmtId="0" fontId="3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74" fontId="6" fillId="3" borderId="14" xfId="0" applyNumberFormat="1" applyFont="1" applyFill="1" applyBorder="1" applyAlignment="1">
      <alignment horizontal="center" vertical="center"/>
    </xf>
    <xf numFmtId="174" fontId="6" fillId="0" borderId="23" xfId="0" applyNumberFormat="1" applyFont="1" applyFill="1" applyBorder="1" applyAlignment="1">
      <alignment horizontal="center" vertical="center"/>
    </xf>
    <xf numFmtId="166" fontId="6" fillId="3" borderId="1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6" fontId="6" fillId="0" borderId="6" xfId="0" applyNumberFormat="1" applyFont="1" applyFill="1" applyBorder="1" applyAlignment="1">
      <alignment horizontal="center" vertical="center"/>
    </xf>
    <xf numFmtId="0" fontId="2" fillId="0" borderId="0" xfId="1" applyNumberFormat="1" applyFont="1" applyAlignment="1">
      <alignment horizontal="center"/>
    </xf>
    <xf numFmtId="4" fontId="2" fillId="0" borderId="0" xfId="0" applyNumberFormat="1" applyFont="1" applyAlignment="1"/>
    <xf numFmtId="0" fontId="6" fillId="3" borderId="23" xfId="0" applyFont="1" applyFill="1" applyBorder="1" applyAlignment="1">
      <alignment horizontal="left" vertical="center"/>
    </xf>
    <xf numFmtId="174" fontId="6" fillId="0" borderId="14" xfId="0" applyNumberFormat="1" applyFont="1" applyFill="1" applyBorder="1" applyAlignment="1">
      <alignment horizontal="center" vertical="center"/>
    </xf>
    <xf numFmtId="166" fontId="6" fillId="0" borderId="1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174" fontId="6" fillId="3" borderId="4" xfId="0" applyNumberFormat="1" applyFont="1" applyFill="1" applyBorder="1" applyAlignment="1">
      <alignment horizontal="center" vertical="center"/>
    </xf>
    <xf numFmtId="174" fontId="6" fillId="0" borderId="5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/>
    </xf>
    <xf numFmtId="174" fontId="3" fillId="3" borderId="12" xfId="0" applyNumberFormat="1" applyFont="1" applyFill="1" applyBorder="1" applyAlignment="1">
      <alignment horizontal="center" vertical="center"/>
    </xf>
    <xf numFmtId="166" fontId="3" fillId="3" borderId="12" xfId="0" applyNumberFormat="1" applyFont="1" applyFill="1" applyBorder="1" applyAlignment="1">
      <alignment horizontal="center" vertical="center"/>
    </xf>
    <xf numFmtId="173" fontId="2" fillId="0" borderId="0" xfId="0" applyNumberFormat="1" applyFont="1" applyAlignment="1">
      <alignment horizontal="center"/>
    </xf>
    <xf numFmtId="0" fontId="3" fillId="0" borderId="2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4" fontId="6" fillId="0" borderId="2" xfId="0" applyNumberFormat="1" applyFont="1" applyFill="1" applyBorder="1" applyAlignment="1">
      <alignment horizontal="center" vertical="center"/>
    </xf>
    <xf numFmtId="165" fontId="6" fillId="0" borderId="3" xfId="0" applyNumberFormat="1" applyFont="1" applyFill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8" fontId="10" fillId="0" borderId="0" xfId="0" applyNumberFormat="1" applyFont="1" applyBorder="1" applyAlignment="1">
      <alignment horizontal="center" vertical="center"/>
    </xf>
    <xf numFmtId="174" fontId="5" fillId="2" borderId="2" xfId="0" applyNumberFormat="1" applyFont="1" applyFill="1" applyBorder="1" applyAlignment="1">
      <alignment horizontal="center" vertical="center"/>
    </xf>
    <xf numFmtId="165" fontId="3" fillId="0" borderId="0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13" fillId="0" borderId="0" xfId="0" applyFont="1" applyAlignment="1"/>
    <xf numFmtId="0" fontId="10" fillId="0" borderId="0" xfId="0" applyFont="1" applyAlignment="1"/>
    <xf numFmtId="165" fontId="11" fillId="2" borderId="2" xfId="0" applyNumberFormat="1" applyFont="1" applyFill="1" applyBorder="1" applyAlignment="1">
      <alignment horizontal="center" vertical="center"/>
    </xf>
    <xf numFmtId="165" fontId="5" fillId="0" borderId="27" xfId="0" applyNumberFormat="1" applyFont="1" applyBorder="1" applyAlignment="1">
      <alignment vertical="center"/>
    </xf>
    <xf numFmtId="165" fontId="5" fillId="0" borderId="28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1" fontId="6" fillId="0" borderId="11" xfId="1" applyNumberFormat="1" applyFont="1" applyFill="1" applyBorder="1" applyAlignment="1">
      <alignment vertical="center"/>
    </xf>
    <xf numFmtId="171" fontId="6" fillId="0" borderId="0" xfId="1" applyNumberFormat="1" applyFont="1" applyFill="1" applyBorder="1" applyAlignment="1">
      <alignment vertical="center"/>
    </xf>
    <xf numFmtId="166" fontId="6" fillId="0" borderId="11" xfId="0" applyNumberFormat="1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vertical="center"/>
    </xf>
    <xf numFmtId="168" fontId="6" fillId="0" borderId="11" xfId="0" applyNumberFormat="1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21" fillId="0" borderId="2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74" fontId="3" fillId="0" borderId="4" xfId="2" applyNumberFormat="1" applyFont="1" applyBorder="1" applyAlignment="1">
      <alignment horizontal="center" wrapText="1"/>
    </xf>
    <xf numFmtId="174" fontId="6" fillId="0" borderId="5" xfId="2" applyNumberFormat="1" applyFont="1" applyFill="1" applyBorder="1" applyAlignment="1">
      <alignment horizontal="center" wrapText="1"/>
    </xf>
    <xf numFmtId="174" fontId="3" fillId="0" borderId="8" xfId="2" applyNumberFormat="1" applyFont="1" applyBorder="1" applyAlignment="1">
      <alignment horizontal="center" wrapText="1"/>
    </xf>
    <xf numFmtId="174" fontId="6" fillId="0" borderId="8" xfId="2" applyNumberFormat="1" applyFont="1" applyBorder="1" applyAlignment="1">
      <alignment horizontal="center" wrapText="1"/>
    </xf>
    <xf numFmtId="174" fontId="3" fillId="3" borderId="8" xfId="2" applyNumberFormat="1" applyFont="1" applyFill="1" applyBorder="1" applyAlignment="1">
      <alignment horizontal="center" wrapText="1"/>
    </xf>
    <xf numFmtId="174" fontId="6" fillId="0" borderId="8" xfId="2" applyNumberFormat="1" applyFont="1" applyFill="1" applyBorder="1" applyAlignment="1">
      <alignment horizontal="center" wrapText="1"/>
    </xf>
    <xf numFmtId="174" fontId="3" fillId="0" borderId="8" xfId="2" applyNumberFormat="1" applyFont="1" applyFill="1" applyBorder="1" applyAlignment="1">
      <alignment horizontal="center" wrapText="1"/>
    </xf>
    <xf numFmtId="174" fontId="6" fillId="3" borderId="8" xfId="2" applyNumberFormat="1" applyFont="1" applyFill="1" applyBorder="1" applyAlignment="1">
      <alignment horizontal="center" wrapText="1"/>
    </xf>
    <xf numFmtId="174" fontId="3" fillId="0" borderId="14" xfId="2" applyNumberFormat="1" applyFont="1" applyFill="1" applyBorder="1" applyAlignment="1">
      <alignment horizontal="center" vertical="center" wrapText="1"/>
    </xf>
    <xf numFmtId="174" fontId="6" fillId="0" borderId="23" xfId="2" applyNumberFormat="1" applyFont="1" applyFill="1" applyBorder="1" applyAlignment="1">
      <alignment horizontal="center" vertical="center" wrapText="1"/>
    </xf>
    <xf numFmtId="174" fontId="6" fillId="0" borderId="14" xfId="2" applyNumberFormat="1" applyFont="1" applyBorder="1" applyAlignment="1">
      <alignment horizontal="center" vertical="center" wrapText="1"/>
    </xf>
    <xf numFmtId="174" fontId="3" fillId="0" borderId="14" xfId="2" applyNumberFormat="1" applyFont="1" applyBorder="1" applyAlignment="1">
      <alignment horizontal="center" vertical="center" wrapText="1"/>
    </xf>
    <xf numFmtId="166" fontId="14" fillId="0" borderId="8" xfId="1" applyNumberFormat="1" applyFont="1" applyBorder="1" applyAlignment="1">
      <alignment horizontal="center" wrapText="1"/>
    </xf>
    <xf numFmtId="43" fontId="14" fillId="0" borderId="0" xfId="1" applyFont="1" applyBorder="1" applyAlignment="1">
      <alignment horizontal="center"/>
    </xf>
    <xf numFmtId="166" fontId="6" fillId="3" borderId="8" xfId="1" applyNumberFormat="1" applyFont="1" applyFill="1" applyBorder="1" applyAlignment="1">
      <alignment horizontal="center" wrapText="1"/>
    </xf>
    <xf numFmtId="174" fontId="6" fillId="0" borderId="6" xfId="2" applyNumberFormat="1" applyFont="1" applyFill="1" applyBorder="1" applyAlignment="1">
      <alignment horizontal="center" vertical="center" wrapText="1"/>
    </xf>
    <xf numFmtId="174" fontId="6" fillId="0" borderId="22" xfId="2" applyNumberFormat="1" applyFont="1" applyFill="1" applyBorder="1" applyAlignment="1">
      <alignment horizontal="center" vertical="center" wrapText="1"/>
    </xf>
    <xf numFmtId="174" fontId="3" fillId="0" borderId="6" xfId="2" applyNumberFormat="1" applyFont="1" applyFill="1" applyBorder="1" applyAlignment="1">
      <alignment horizontal="center" vertical="center" wrapText="1"/>
    </xf>
    <xf numFmtId="174" fontId="3" fillId="0" borderId="6" xfId="2" applyNumberFormat="1" applyFont="1" applyBorder="1" applyAlignment="1">
      <alignment horizontal="center" vertical="center" wrapText="1"/>
    </xf>
    <xf numFmtId="174" fontId="6" fillId="0" borderId="8" xfId="2" applyNumberFormat="1" applyFont="1" applyFill="1" applyBorder="1" applyAlignment="1">
      <alignment horizontal="center" vertical="center" wrapText="1"/>
    </xf>
    <xf numFmtId="174" fontId="6" fillId="0" borderId="9" xfId="2" applyNumberFormat="1" applyFont="1" applyFill="1" applyBorder="1" applyAlignment="1">
      <alignment horizontal="center" vertical="center" wrapText="1"/>
    </xf>
    <xf numFmtId="174" fontId="3" fillId="0" borderId="8" xfId="2" applyNumberFormat="1" applyFont="1" applyFill="1" applyBorder="1" applyAlignment="1">
      <alignment horizontal="center" vertical="center" wrapText="1"/>
    </xf>
    <xf numFmtId="174" fontId="6" fillId="0" borderId="5" xfId="2" applyNumberFormat="1" applyFont="1" applyFill="1" applyBorder="1" applyAlignment="1">
      <alignment horizontal="center" vertical="center" wrapText="1"/>
    </xf>
    <xf numFmtId="174" fontId="6" fillId="3" borderId="8" xfId="2" applyNumberFormat="1" applyFont="1" applyFill="1" applyBorder="1" applyAlignment="1">
      <alignment horizontal="center" vertical="center" wrapText="1"/>
    </xf>
    <xf numFmtId="174" fontId="3" fillId="3" borderId="17" xfId="2" applyNumberFormat="1" applyFont="1" applyFill="1" applyBorder="1" applyAlignment="1">
      <alignment horizontal="center" vertical="center" wrapText="1"/>
    </xf>
    <xf numFmtId="174" fontId="6" fillId="0" borderId="4" xfId="2" applyNumberFormat="1" applyFont="1" applyFill="1" applyBorder="1" applyAlignment="1">
      <alignment horizontal="center" vertical="center" wrapText="1"/>
    </xf>
    <xf numFmtId="174" fontId="3" fillId="3" borderId="14" xfId="2" applyNumberFormat="1" applyFont="1" applyFill="1" applyBorder="1" applyAlignment="1">
      <alignment horizontal="center" vertical="center" wrapText="1"/>
    </xf>
    <xf numFmtId="174" fontId="6" fillId="0" borderId="14" xfId="2" applyNumberFormat="1" applyFont="1" applyFill="1" applyBorder="1" applyAlignment="1">
      <alignment horizontal="center" vertical="center" wrapText="1"/>
    </xf>
    <xf numFmtId="174" fontId="6" fillId="3" borderId="14" xfId="2" applyNumberFormat="1" applyFont="1" applyFill="1" applyBorder="1" applyAlignment="1">
      <alignment horizontal="center" vertical="center" wrapText="1"/>
    </xf>
    <xf numFmtId="174" fontId="6" fillId="3" borderId="4" xfId="2" applyNumberFormat="1" applyFont="1" applyFill="1" applyBorder="1" applyAlignment="1">
      <alignment horizontal="center" vertical="center" wrapText="1"/>
    </xf>
    <xf numFmtId="174" fontId="6" fillId="3" borderId="12" xfId="2" applyNumberFormat="1" applyFont="1" applyFill="1" applyBorder="1" applyAlignment="1">
      <alignment horizontal="center" vertical="center" wrapText="1"/>
    </xf>
    <xf numFmtId="43" fontId="3" fillId="0" borderId="4" xfId="1" applyFont="1" applyBorder="1" applyAlignment="1"/>
    <xf numFmtId="43" fontId="6" fillId="0" borderId="8" xfId="1" applyFont="1" applyBorder="1" applyAlignment="1"/>
    <xf numFmtId="43" fontId="3" fillId="0" borderId="8" xfId="1" applyFont="1" applyBorder="1" applyAlignment="1"/>
    <xf numFmtId="43" fontId="6" fillId="3" borderId="8" xfId="1" applyFont="1" applyFill="1" applyBorder="1" applyAlignment="1"/>
    <xf numFmtId="166" fontId="14" fillId="0" borderId="8" xfId="1" applyNumberFormat="1" applyFont="1" applyFill="1" applyBorder="1" applyAlignment="1"/>
    <xf numFmtId="43" fontId="3" fillId="0" borderId="6" xfId="1" applyFont="1" applyFill="1" applyBorder="1" applyAlignment="1">
      <alignment wrapText="1"/>
    </xf>
    <xf numFmtId="43" fontId="3" fillId="0" borderId="8" xfId="1" applyFont="1" applyFill="1" applyBorder="1" applyAlignment="1">
      <alignment wrapText="1"/>
    </xf>
    <xf numFmtId="43" fontId="6" fillId="0" borderId="8" xfId="1" applyFont="1" applyFill="1" applyBorder="1" applyAlignment="1">
      <alignment wrapText="1"/>
    </xf>
    <xf numFmtId="43" fontId="3" fillId="3" borderId="8" xfId="1" applyFont="1" applyFill="1" applyBorder="1" applyAlignment="1">
      <alignment wrapText="1"/>
    </xf>
    <xf numFmtId="166" fontId="14" fillId="0" borderId="17" xfId="1" applyNumberFormat="1" applyFont="1" applyFill="1" applyBorder="1" applyAlignment="1">
      <alignment wrapText="1"/>
    </xf>
    <xf numFmtId="166" fontId="14" fillId="3" borderId="17" xfId="1" applyNumberFormat="1" applyFont="1" applyFill="1" applyBorder="1" applyAlignment="1">
      <alignment wrapText="1"/>
    </xf>
    <xf numFmtId="43" fontId="6" fillId="3" borderId="19" xfId="1" applyFont="1" applyFill="1" applyBorder="1" applyAlignment="1">
      <alignment wrapText="1"/>
    </xf>
    <xf numFmtId="43" fontId="6" fillId="3" borderId="8" xfId="1" applyFont="1" applyFill="1" applyBorder="1" applyAlignment="1">
      <alignment wrapText="1"/>
    </xf>
    <xf numFmtId="43" fontId="3" fillId="3" borderId="14" xfId="1" applyFont="1" applyFill="1" applyBorder="1" applyAlignment="1">
      <alignment wrapText="1"/>
    </xf>
    <xf numFmtId="4" fontId="6" fillId="0" borderId="14" xfId="1" applyNumberFormat="1" applyFont="1" applyBorder="1" applyAlignment="1"/>
    <xf numFmtId="166" fontId="14" fillId="0" borderId="8" xfId="1" applyNumberFormat="1" applyFont="1" applyBorder="1" applyAlignment="1"/>
    <xf numFmtId="4" fontId="14" fillId="0" borderId="8" xfId="2" applyNumberFormat="1" applyFont="1" applyBorder="1" applyAlignment="1">
      <alignment horizontal="right"/>
    </xf>
    <xf numFmtId="174" fontId="6" fillId="0" borderId="4" xfId="2" applyNumberFormat="1" applyFont="1" applyBorder="1" applyAlignment="1">
      <alignment horizontal="center" wrapText="1"/>
    </xf>
    <xf numFmtId="43" fontId="3" fillId="0" borderId="8" xfId="1" applyFont="1" applyBorder="1" applyAlignment="1">
      <alignment horizontal="right"/>
    </xf>
    <xf numFmtId="4" fontId="14" fillId="0" borderId="8" xfId="1" applyNumberFormat="1" applyFont="1" applyBorder="1" applyAlignment="1">
      <alignment horizontal="right"/>
    </xf>
    <xf numFmtId="4" fontId="6" fillId="0" borderId="8" xfId="1" applyNumberFormat="1" applyFont="1" applyFill="1" applyBorder="1" applyAlignment="1"/>
    <xf numFmtId="0" fontId="6" fillId="4" borderId="9" xfId="0" applyFont="1" applyFill="1" applyBorder="1" applyAlignment="1">
      <alignment horizontal="left" vertical="center" wrapText="1"/>
    </xf>
    <xf numFmtId="174" fontId="6" fillId="4" borderId="8" xfId="2" applyNumberFormat="1" applyFont="1" applyFill="1" applyBorder="1" applyAlignment="1">
      <alignment horizontal="center" wrapText="1"/>
    </xf>
    <xf numFmtId="174" fontId="6" fillId="4" borderId="5" xfId="2" applyNumberFormat="1" applyFont="1" applyFill="1" applyBorder="1" applyAlignment="1">
      <alignment horizontal="center" wrapText="1"/>
    </xf>
    <xf numFmtId="166" fontId="14" fillId="4" borderId="12" xfId="1" applyNumberFormat="1" applyFont="1" applyFill="1" applyBorder="1" applyAlignment="1">
      <alignment horizontal="center" wrapText="1"/>
    </xf>
    <xf numFmtId="43" fontId="6" fillId="4" borderId="8" xfId="1" applyFont="1" applyFill="1" applyBorder="1" applyAlignment="1"/>
    <xf numFmtId="166" fontId="14" fillId="0" borderId="8" xfId="1" applyNumberFormat="1" applyFont="1" applyFill="1" applyBorder="1" applyAlignment="1">
      <alignment wrapText="1"/>
    </xf>
    <xf numFmtId="174" fontId="3" fillId="3" borderId="6" xfId="2" applyNumberFormat="1" applyFont="1" applyFill="1" applyBorder="1" applyAlignment="1">
      <alignment horizontal="center" vertical="center" wrapText="1"/>
    </xf>
    <xf numFmtId="174" fontId="3" fillId="3" borderId="8" xfId="2" applyNumberFormat="1" applyFont="1" applyFill="1" applyBorder="1" applyAlignment="1">
      <alignment horizontal="center" vertical="center" wrapText="1"/>
    </xf>
    <xf numFmtId="43" fontId="6" fillId="3" borderId="26" xfId="1" applyFont="1" applyFill="1" applyBorder="1" applyAlignment="1">
      <alignment wrapText="1"/>
    </xf>
    <xf numFmtId="174" fontId="6" fillId="3" borderId="23" xfId="2" applyNumberFormat="1" applyFont="1" applyFill="1" applyBorder="1" applyAlignment="1">
      <alignment horizontal="center" vertical="center" wrapText="1"/>
    </xf>
    <xf numFmtId="174" fontId="6" fillId="3" borderId="5" xfId="2" applyNumberFormat="1" applyFont="1" applyFill="1" applyBorder="1" applyAlignment="1">
      <alignment horizontal="center" vertical="center" wrapText="1"/>
    </xf>
    <xf numFmtId="174" fontId="14" fillId="3" borderId="4" xfId="2" applyNumberFormat="1" applyFont="1" applyFill="1" applyBorder="1" applyAlignment="1">
      <alignment vertical="center" wrapText="1"/>
    </xf>
    <xf numFmtId="166" fontId="6" fillId="3" borderId="4" xfId="1" applyNumberFormat="1" applyFont="1" applyFill="1" applyBorder="1" applyAlignment="1">
      <alignment wrapText="1"/>
    </xf>
    <xf numFmtId="166" fontId="6" fillId="3" borderId="8" xfId="1" applyNumberFormat="1" applyFont="1" applyFill="1" applyBorder="1" applyAlignment="1">
      <alignment wrapText="1"/>
    </xf>
    <xf numFmtId="174" fontId="6" fillId="3" borderId="2" xfId="2" applyNumberFormat="1" applyFont="1" applyFill="1" applyBorder="1" applyAlignment="1">
      <alignment horizontal="center" vertical="center"/>
    </xf>
    <xf numFmtId="174" fontId="6" fillId="3" borderId="3" xfId="2" applyNumberFormat="1" applyFont="1" applyFill="1" applyBorder="1" applyAlignment="1">
      <alignment horizontal="center" vertical="center"/>
    </xf>
    <xf numFmtId="43" fontId="6" fillId="3" borderId="2" xfId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6" fillId="0" borderId="0" xfId="0" applyFont="1" applyBorder="1" applyAlignment="1">
      <alignment horizontal="center"/>
    </xf>
    <xf numFmtId="0" fontId="24" fillId="0" borderId="0" xfId="0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0" borderId="0" xfId="0" applyNumberFormat="1" applyFont="1" applyAlignment="1"/>
    <xf numFmtId="0" fontId="3" fillId="3" borderId="9" xfId="0" applyFont="1" applyFill="1" applyBorder="1" applyAlignment="1">
      <alignment horizontal="left" vertical="center"/>
    </xf>
    <xf numFmtId="164" fontId="3" fillId="0" borderId="0" xfId="0" applyNumberFormat="1" applyFont="1" applyAlignment="1"/>
    <xf numFmtId="0" fontId="3" fillId="0" borderId="0" xfId="1" applyNumberFormat="1" applyFont="1" applyAlignment="1"/>
    <xf numFmtId="169" fontId="3" fillId="0" borderId="0" xfId="1" applyNumberFormat="1" applyFont="1" applyAlignment="1"/>
    <xf numFmtId="0" fontId="3" fillId="0" borderId="0" xfId="0" applyNumberFormat="1" applyFont="1" applyBorder="1" applyAlignment="1"/>
    <xf numFmtId="165" fontId="3" fillId="0" borderId="0" xfId="0" quotePrefix="1" applyNumberFormat="1" applyFont="1" applyAlignment="1"/>
    <xf numFmtId="165" fontId="3" fillId="0" borderId="0" xfId="0" applyNumberFormat="1" applyFont="1" applyBorder="1" applyAlignment="1"/>
    <xf numFmtId="0" fontId="3" fillId="0" borderId="0" xfId="1" applyNumberFormat="1" applyFont="1" applyBorder="1" applyAlignment="1"/>
    <xf numFmtId="165" fontId="3" fillId="0" borderId="0" xfId="0" applyNumberFormat="1" applyFont="1" applyFill="1" applyBorder="1" applyAlignment="1"/>
    <xf numFmtId="165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6" fillId="0" borderId="0" xfId="0" applyFont="1" applyBorder="1" applyAlignment="1"/>
    <xf numFmtId="166" fontId="3" fillId="0" borderId="0" xfId="0" applyNumberFormat="1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0" fontId="3" fillId="0" borderId="0" xfId="0" applyNumberFormat="1" applyFont="1" applyBorder="1" applyAlignment="1">
      <alignment horizontal="center"/>
    </xf>
    <xf numFmtId="0" fontId="6" fillId="3" borderId="10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/>
    </xf>
    <xf numFmtId="166" fontId="3" fillId="0" borderId="0" xfId="0" applyNumberFormat="1" applyFont="1" applyBorder="1" applyAlignment="1">
      <alignment horizontal="center"/>
    </xf>
    <xf numFmtId="166" fontId="3" fillId="0" borderId="11" xfId="0" applyNumberFormat="1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vertical="center"/>
    </xf>
    <xf numFmtId="43" fontId="6" fillId="0" borderId="0" xfId="1" applyFont="1" applyAlignment="1"/>
    <xf numFmtId="0" fontId="3" fillId="0" borderId="1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/>
    </xf>
    <xf numFmtId="166" fontId="14" fillId="0" borderId="0" xfId="0" applyNumberFormat="1" applyFont="1" applyFill="1" applyBorder="1" applyAlignment="1">
      <alignment vertical="center"/>
    </xf>
    <xf numFmtId="43" fontId="3" fillId="0" borderId="0" xfId="1" applyFont="1" applyAlignment="1"/>
    <xf numFmtId="0" fontId="6" fillId="3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4" fontId="3" fillId="0" borderId="0" xfId="0" applyNumberFormat="1" applyFont="1" applyAlignment="1"/>
    <xf numFmtId="0" fontId="6" fillId="0" borderId="23" xfId="0" applyFont="1" applyFill="1" applyBorder="1" applyAlignment="1">
      <alignment horizontal="left" vertical="center"/>
    </xf>
    <xf numFmtId="173" fontId="3" fillId="0" borderId="0" xfId="0" applyNumberFormat="1" applyFont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3" fillId="0" borderId="28" xfId="0" applyFont="1" applyBorder="1" applyAlignment="1"/>
    <xf numFmtId="0" fontId="24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Alignment="1"/>
    <xf numFmtId="0" fontId="25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0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19" fillId="0" borderId="0" xfId="0" applyFont="1" applyAlignment="1"/>
    <xf numFmtId="0" fontId="16" fillId="0" borderId="0" xfId="0" applyFont="1" applyBorder="1" applyAlignment="1"/>
    <xf numFmtId="0" fontId="25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Border="1" applyAlignment="1">
      <alignment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74" fontId="5" fillId="2" borderId="16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Border="1" applyAlignment="1">
      <alignment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left" vertical="center" wrapText="1"/>
    </xf>
    <xf numFmtId="43" fontId="24" fillId="0" borderId="6" xfId="1" applyFont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left" vertical="center" wrapText="1"/>
    </xf>
    <xf numFmtId="43" fontId="24" fillId="0" borderId="8" xfId="1" applyFont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left" vertical="center" wrapText="1"/>
    </xf>
    <xf numFmtId="0" fontId="28" fillId="0" borderId="9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center" vertical="center" wrapText="1"/>
    </xf>
    <xf numFmtId="166" fontId="29" fillId="0" borderId="8" xfId="1" applyNumberFormat="1" applyFont="1" applyBorder="1" applyAlignment="1">
      <alignment horizontal="right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8" fillId="3" borderId="18" xfId="0" applyFont="1" applyFill="1" applyBorder="1" applyAlignment="1">
      <alignment horizontal="left" vertical="center" wrapText="1"/>
    </xf>
    <xf numFmtId="43" fontId="24" fillId="0" borderId="14" xfId="1" applyFont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left" vertical="center" wrapText="1"/>
    </xf>
    <xf numFmtId="43" fontId="24" fillId="0" borderId="4" xfId="1" applyFont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horizontal="center" vertical="center" wrapText="1"/>
    </xf>
    <xf numFmtId="43" fontId="24" fillId="3" borderId="8" xfId="1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>
      <alignment horizontal="left" vertical="center" wrapText="1"/>
    </xf>
    <xf numFmtId="166" fontId="29" fillId="3" borderId="8" xfId="1" applyNumberFormat="1" applyFont="1" applyFill="1" applyBorder="1" applyAlignment="1">
      <alignment horizontal="right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8" fillId="3" borderId="4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23" xfId="0" applyFont="1" applyFill="1" applyBorder="1" applyAlignment="1">
      <alignment horizontal="left" vertical="center" wrapText="1"/>
    </xf>
    <xf numFmtId="166" fontId="29" fillId="0" borderId="14" xfId="1" applyNumberFormat="1" applyFont="1" applyBorder="1" applyAlignment="1">
      <alignment horizontal="right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left" vertical="center" wrapText="1"/>
    </xf>
    <xf numFmtId="43" fontId="24" fillId="0" borderId="20" xfId="1" applyFont="1" applyBorder="1" applyAlignment="1">
      <alignment horizontal="center" vertical="center" wrapText="1"/>
    </xf>
    <xf numFmtId="165" fontId="24" fillId="0" borderId="27" xfId="0" applyNumberFormat="1" applyFont="1" applyBorder="1" applyAlignment="1">
      <alignment vertical="center" wrapText="1"/>
    </xf>
    <xf numFmtId="165" fontId="24" fillId="0" borderId="28" xfId="0" applyNumberFormat="1" applyFont="1" applyBorder="1" applyAlignment="1">
      <alignment vertical="center" wrapText="1"/>
    </xf>
    <xf numFmtId="174" fontId="24" fillId="0" borderId="4" xfId="2" applyNumberFormat="1" applyFont="1" applyBorder="1" applyAlignment="1">
      <alignment horizontal="right" vertical="center" wrapText="1"/>
    </xf>
    <xf numFmtId="174" fontId="28" fillId="0" borderId="5" xfId="2" applyNumberFormat="1" applyFont="1" applyFill="1" applyBorder="1" applyAlignment="1">
      <alignment horizontal="right" vertical="center" wrapText="1"/>
    </xf>
    <xf numFmtId="174" fontId="24" fillId="0" borderId="8" xfId="2" applyNumberFormat="1" applyFont="1" applyBorder="1" applyAlignment="1">
      <alignment horizontal="right" vertical="center" wrapText="1"/>
    </xf>
    <xf numFmtId="174" fontId="24" fillId="3" borderId="8" xfId="2" applyNumberFormat="1" applyFont="1" applyFill="1" applyBorder="1" applyAlignment="1">
      <alignment horizontal="right" vertical="center" wrapText="1"/>
    </xf>
    <xf numFmtId="174" fontId="28" fillId="0" borderId="8" xfId="2" applyNumberFormat="1" applyFont="1" applyFill="1" applyBorder="1" applyAlignment="1">
      <alignment horizontal="right" vertical="center" wrapText="1"/>
    </xf>
    <xf numFmtId="174" fontId="24" fillId="0" borderId="8" xfId="2" applyNumberFormat="1" applyFont="1" applyFill="1" applyBorder="1" applyAlignment="1">
      <alignment horizontal="right" vertical="center" wrapText="1"/>
    </xf>
    <xf numFmtId="174" fontId="28" fillId="3" borderId="8" xfId="2" applyNumberFormat="1" applyFont="1" applyFill="1" applyBorder="1" applyAlignment="1">
      <alignment horizontal="right" vertical="center" wrapText="1"/>
    </xf>
    <xf numFmtId="174" fontId="24" fillId="0" borderId="14" xfId="2" applyNumberFormat="1" applyFont="1" applyFill="1" applyBorder="1" applyAlignment="1">
      <alignment horizontal="right" vertical="center" wrapText="1"/>
    </xf>
    <xf numFmtId="174" fontId="28" fillId="0" borderId="23" xfId="2" applyNumberFormat="1" applyFont="1" applyFill="1" applyBorder="1" applyAlignment="1">
      <alignment horizontal="right" vertical="center" wrapText="1"/>
    </xf>
    <xf numFmtId="174" fontId="28" fillId="0" borderId="6" xfId="2" applyNumberFormat="1" applyFont="1" applyFill="1" applyBorder="1" applyAlignment="1">
      <alignment horizontal="right" vertical="center" wrapText="1"/>
    </xf>
    <xf numFmtId="174" fontId="28" fillId="0" borderId="22" xfId="2" applyNumberFormat="1" applyFont="1" applyFill="1" applyBorder="1" applyAlignment="1">
      <alignment horizontal="right" vertical="center" wrapText="1"/>
    </xf>
    <xf numFmtId="174" fontId="28" fillId="0" borderId="9" xfId="2" applyNumberFormat="1" applyFont="1" applyFill="1" applyBorder="1" applyAlignment="1">
      <alignment horizontal="right" vertical="center" wrapText="1"/>
    </xf>
    <xf numFmtId="174" fontId="28" fillId="0" borderId="4" xfId="2" applyNumberFormat="1" applyFont="1" applyFill="1" applyBorder="1" applyAlignment="1">
      <alignment horizontal="right" vertical="center" wrapText="1"/>
    </xf>
    <xf numFmtId="174" fontId="24" fillId="3" borderId="14" xfId="2" applyNumberFormat="1" applyFont="1" applyFill="1" applyBorder="1" applyAlignment="1">
      <alignment horizontal="right" vertical="center" wrapText="1"/>
    </xf>
    <xf numFmtId="174" fontId="28" fillId="0" borderId="14" xfId="2" applyNumberFormat="1" applyFont="1" applyFill="1" applyBorder="1" applyAlignment="1">
      <alignment horizontal="right" vertical="center" wrapText="1"/>
    </xf>
    <xf numFmtId="174" fontId="28" fillId="3" borderId="4" xfId="2" applyNumberFormat="1" applyFont="1" applyFill="1" applyBorder="1" applyAlignment="1">
      <alignment horizontal="right" vertical="center" wrapText="1"/>
    </xf>
    <xf numFmtId="174" fontId="28" fillId="0" borderId="2" xfId="2" applyNumberFormat="1" applyFont="1" applyFill="1" applyBorder="1" applyAlignment="1">
      <alignment horizontal="right" vertical="center" wrapText="1"/>
    </xf>
    <xf numFmtId="174" fontId="28" fillId="0" borderId="3" xfId="2" applyNumberFormat="1" applyFont="1" applyFill="1" applyBorder="1" applyAlignment="1">
      <alignment horizontal="right" vertical="center" wrapText="1"/>
    </xf>
    <xf numFmtId="174" fontId="25" fillId="2" borderId="2" xfId="0" applyNumberFormat="1" applyFont="1" applyFill="1" applyBorder="1" applyAlignment="1">
      <alignment horizontal="right" vertical="center" wrapText="1"/>
    </xf>
    <xf numFmtId="165" fontId="11" fillId="2" borderId="2" xfId="0" applyNumberFormat="1" applyFont="1" applyFill="1" applyBorder="1" applyAlignment="1">
      <alignment horizontal="right" vertical="center" wrapText="1"/>
    </xf>
    <xf numFmtId="174" fontId="28" fillId="0" borderId="8" xfId="2" applyNumberFormat="1" applyFont="1" applyBorder="1" applyAlignment="1">
      <alignment horizontal="right" vertical="center" wrapText="1"/>
    </xf>
    <xf numFmtId="174" fontId="28" fillId="0" borderId="14" xfId="2" applyNumberFormat="1" applyFont="1" applyBorder="1" applyAlignment="1">
      <alignment horizontal="right" vertical="center" wrapText="1"/>
    </xf>
    <xf numFmtId="174" fontId="24" fillId="0" borderId="14" xfId="2" applyNumberFormat="1" applyFont="1" applyBorder="1" applyAlignment="1">
      <alignment horizontal="right" vertical="center" wrapText="1"/>
    </xf>
    <xf numFmtId="174" fontId="24" fillId="0" borderId="6" xfId="2" applyNumberFormat="1" applyFont="1" applyFill="1" applyBorder="1" applyAlignment="1">
      <alignment horizontal="right" vertical="center" wrapText="1"/>
    </xf>
    <xf numFmtId="174" fontId="24" fillId="0" borderId="6" xfId="2" applyNumberFormat="1" applyFont="1" applyBorder="1" applyAlignment="1">
      <alignment horizontal="right" vertical="center" wrapText="1"/>
    </xf>
    <xf numFmtId="174" fontId="24" fillId="3" borderId="17" xfId="2" applyNumberFormat="1" applyFont="1" applyFill="1" applyBorder="1" applyAlignment="1">
      <alignment horizontal="right" vertical="center" wrapText="1"/>
    </xf>
    <xf numFmtId="174" fontId="28" fillId="3" borderId="14" xfId="2" applyNumberFormat="1" applyFont="1" applyFill="1" applyBorder="1" applyAlignment="1">
      <alignment horizontal="right" vertical="center" wrapText="1"/>
    </xf>
    <xf numFmtId="174" fontId="28" fillId="3" borderId="12" xfId="2" applyNumberFormat="1" applyFont="1" applyFill="1" applyBorder="1" applyAlignment="1">
      <alignment horizontal="right" vertical="center" wrapText="1"/>
    </xf>
    <xf numFmtId="174" fontId="28" fillId="0" borderId="2" xfId="2" applyNumberFormat="1" applyFont="1" applyBorder="1" applyAlignment="1">
      <alignment horizontal="right" vertical="center" wrapText="1"/>
    </xf>
    <xf numFmtId="174" fontId="28" fillId="3" borderId="2" xfId="2" applyNumberFormat="1" applyFont="1" applyFill="1" applyBorder="1" applyAlignment="1">
      <alignment horizontal="right" vertical="center" wrapText="1"/>
    </xf>
    <xf numFmtId="174" fontId="3" fillId="0" borderId="4" xfId="2" applyNumberFormat="1" applyFont="1" applyBorder="1" applyAlignment="1">
      <alignment horizontal="right" vertical="center"/>
    </xf>
    <xf numFmtId="174" fontId="6" fillId="0" borderId="5" xfId="2" applyNumberFormat="1" applyFont="1" applyFill="1" applyBorder="1" applyAlignment="1">
      <alignment horizontal="right" vertical="center"/>
    </xf>
    <xf numFmtId="4" fontId="3" fillId="0" borderId="4" xfId="1" applyNumberFormat="1" applyFont="1" applyBorder="1" applyAlignment="1">
      <alignment horizontal="right"/>
    </xf>
    <xf numFmtId="174" fontId="3" fillId="0" borderId="8" xfId="2" applyNumberFormat="1" applyFont="1" applyBorder="1" applyAlignment="1">
      <alignment horizontal="right" vertical="center"/>
    </xf>
    <xf numFmtId="174" fontId="6" fillId="0" borderId="8" xfId="2" applyNumberFormat="1" applyFont="1" applyBorder="1" applyAlignment="1">
      <alignment horizontal="right" vertical="center"/>
    </xf>
    <xf numFmtId="174" fontId="8" fillId="0" borderId="4" xfId="2" applyNumberFormat="1" applyFont="1" applyBorder="1" applyAlignment="1">
      <alignment horizontal="right" vertical="center"/>
    </xf>
    <xf numFmtId="166" fontId="8" fillId="0" borderId="8" xfId="1" applyNumberFormat="1" applyFont="1" applyBorder="1" applyAlignment="1">
      <alignment horizontal="right"/>
    </xf>
    <xf numFmtId="4" fontId="6" fillId="0" borderId="8" xfId="1" applyNumberFormat="1" applyFont="1" applyBorder="1" applyAlignment="1">
      <alignment horizontal="right"/>
    </xf>
    <xf numFmtId="4" fontId="3" fillId="0" borderId="8" xfId="1" applyNumberFormat="1" applyFont="1" applyBorder="1" applyAlignment="1">
      <alignment horizontal="right"/>
    </xf>
    <xf numFmtId="174" fontId="3" fillId="3" borderId="8" xfId="2" applyNumberFormat="1" applyFont="1" applyFill="1" applyBorder="1" applyAlignment="1">
      <alignment horizontal="right" vertical="center"/>
    </xf>
    <xf numFmtId="166" fontId="8" fillId="0" borderId="8" xfId="1" applyNumberFormat="1" applyFont="1" applyBorder="1" applyAlignment="1">
      <alignment horizontal="right" vertical="center"/>
    </xf>
    <xf numFmtId="174" fontId="6" fillId="0" borderId="8" xfId="2" applyNumberFormat="1" applyFont="1" applyFill="1" applyBorder="1" applyAlignment="1">
      <alignment horizontal="right" vertical="center"/>
    </xf>
    <xf numFmtId="174" fontId="3" fillId="0" borderId="8" xfId="2" applyNumberFormat="1" applyFont="1" applyFill="1" applyBorder="1" applyAlignment="1">
      <alignment horizontal="right" vertical="center"/>
    </xf>
    <xf numFmtId="174" fontId="6" fillId="3" borderId="8" xfId="2" applyNumberFormat="1" applyFont="1" applyFill="1" applyBorder="1" applyAlignment="1">
      <alignment horizontal="right" vertical="center"/>
    </xf>
    <xf numFmtId="166" fontId="8" fillId="3" borderId="8" xfId="1" applyNumberFormat="1" applyFont="1" applyFill="1" applyBorder="1" applyAlignment="1">
      <alignment horizontal="right" vertical="center"/>
    </xf>
    <xf numFmtId="4" fontId="6" fillId="3" borderId="8" xfId="1" applyNumberFormat="1" applyFont="1" applyFill="1" applyBorder="1" applyAlignment="1">
      <alignment horizontal="right" vertical="center"/>
    </xf>
    <xf numFmtId="4" fontId="8" fillId="0" borderId="8" xfId="1" applyNumberFormat="1" applyFont="1" applyBorder="1" applyAlignment="1">
      <alignment horizontal="right"/>
    </xf>
    <xf numFmtId="4" fontId="8" fillId="0" borderId="8" xfId="1" applyNumberFormat="1" applyFont="1" applyFill="1" applyBorder="1" applyAlignment="1">
      <alignment horizontal="right"/>
    </xf>
    <xf numFmtId="4" fontId="6" fillId="3" borderId="8" xfId="1" applyNumberFormat="1" applyFont="1" applyFill="1" applyBorder="1" applyAlignment="1">
      <alignment horizontal="right"/>
    </xf>
    <xf numFmtId="174" fontId="3" fillId="0" borderId="14" xfId="2" applyNumberFormat="1" applyFont="1" applyFill="1" applyBorder="1" applyAlignment="1">
      <alignment horizontal="right" vertical="center"/>
    </xf>
    <xf numFmtId="174" fontId="6" fillId="0" borderId="23" xfId="2" applyNumberFormat="1" applyFont="1" applyFill="1" applyBorder="1" applyAlignment="1">
      <alignment horizontal="right" vertical="center"/>
    </xf>
    <xf numFmtId="174" fontId="6" fillId="0" borderId="14" xfId="2" applyNumberFormat="1" applyFont="1" applyBorder="1" applyAlignment="1">
      <alignment horizontal="right" vertical="center"/>
    </xf>
    <xf numFmtId="174" fontId="3" fillId="0" borderId="14" xfId="2" applyNumberFormat="1" applyFont="1" applyBorder="1" applyAlignment="1">
      <alignment horizontal="right" vertical="center"/>
    </xf>
    <xf numFmtId="4" fontId="8" fillId="0" borderId="14" xfId="1" applyNumberFormat="1" applyFont="1" applyBorder="1" applyAlignment="1">
      <alignment horizontal="right"/>
    </xf>
    <xf numFmtId="174" fontId="6" fillId="0" borderId="6" xfId="2" applyNumberFormat="1" applyFont="1" applyFill="1" applyBorder="1" applyAlignment="1">
      <alignment horizontal="right" vertical="center"/>
    </xf>
    <xf numFmtId="174" fontId="6" fillId="0" borderId="22" xfId="2" applyNumberFormat="1" applyFont="1" applyFill="1" applyBorder="1" applyAlignment="1">
      <alignment horizontal="right" vertical="center"/>
    </xf>
    <xf numFmtId="174" fontId="3" fillId="0" borderId="6" xfId="2" applyNumberFormat="1" applyFont="1" applyFill="1" applyBorder="1" applyAlignment="1">
      <alignment horizontal="right" vertical="center"/>
    </xf>
    <xf numFmtId="174" fontId="3" fillId="0" borderId="6" xfId="2" applyNumberFormat="1" applyFont="1" applyBorder="1" applyAlignment="1">
      <alignment horizontal="right" vertical="center"/>
    </xf>
    <xf numFmtId="4" fontId="3" fillId="0" borderId="6" xfId="1" applyNumberFormat="1" applyFont="1" applyFill="1" applyBorder="1" applyAlignment="1">
      <alignment horizontal="right"/>
    </xf>
    <xf numFmtId="174" fontId="6" fillId="0" borderId="9" xfId="2" applyNumberFormat="1" applyFont="1" applyFill="1" applyBorder="1" applyAlignment="1">
      <alignment horizontal="right" vertical="center"/>
    </xf>
    <xf numFmtId="4" fontId="3" fillId="0" borderId="8" xfId="1" applyNumberFormat="1" applyFont="1" applyFill="1" applyBorder="1" applyAlignment="1">
      <alignment horizontal="right"/>
    </xf>
    <xf numFmtId="174" fontId="8" fillId="0" borderId="8" xfId="2" applyNumberFormat="1" applyFont="1" applyFill="1" applyBorder="1" applyAlignment="1">
      <alignment horizontal="right" vertical="center"/>
    </xf>
    <xf numFmtId="4" fontId="6" fillId="0" borderId="8" xfId="1" applyNumberFormat="1" applyFont="1" applyFill="1" applyBorder="1" applyAlignment="1">
      <alignment horizontal="right"/>
    </xf>
    <xf numFmtId="174" fontId="3" fillId="3" borderId="17" xfId="2" applyNumberFormat="1" applyFont="1" applyFill="1" applyBorder="1" applyAlignment="1">
      <alignment horizontal="right" vertical="center"/>
    </xf>
    <xf numFmtId="4" fontId="8" fillId="3" borderId="8" xfId="1" applyNumberFormat="1" applyFont="1" applyFill="1" applyBorder="1" applyAlignment="1">
      <alignment horizontal="right"/>
    </xf>
    <xf numFmtId="174" fontId="6" fillId="0" borderId="4" xfId="2" applyNumberFormat="1" applyFont="1" applyFill="1" applyBorder="1" applyAlignment="1">
      <alignment horizontal="right" vertical="center"/>
    </xf>
    <xf numFmtId="4" fontId="8" fillId="0" borderId="17" xfId="1" applyNumberFormat="1" applyFont="1" applyFill="1" applyBorder="1" applyAlignment="1">
      <alignment horizontal="right"/>
    </xf>
    <xf numFmtId="4" fontId="8" fillId="3" borderId="17" xfId="1" applyNumberFormat="1" applyFont="1" applyFill="1" applyBorder="1" applyAlignment="1">
      <alignment horizontal="right"/>
    </xf>
    <xf numFmtId="174" fontId="3" fillId="3" borderId="14" xfId="2" applyNumberFormat="1" applyFont="1" applyFill="1" applyBorder="1" applyAlignment="1">
      <alignment horizontal="right" vertical="center"/>
    </xf>
    <xf numFmtId="174" fontId="6" fillId="0" borderId="14" xfId="2" applyNumberFormat="1" applyFont="1" applyFill="1" applyBorder="1" applyAlignment="1">
      <alignment horizontal="right" vertical="center"/>
    </xf>
    <xf numFmtId="174" fontId="6" fillId="3" borderId="14" xfId="2" applyNumberFormat="1" applyFont="1" applyFill="1" applyBorder="1" applyAlignment="1">
      <alignment horizontal="right" vertical="center"/>
    </xf>
    <xf numFmtId="4" fontId="6" fillId="3" borderId="19" xfId="1" applyNumberFormat="1" applyFont="1" applyFill="1" applyBorder="1" applyAlignment="1">
      <alignment horizontal="right"/>
    </xf>
    <xf numFmtId="174" fontId="6" fillId="3" borderId="4" xfId="2" applyNumberFormat="1" applyFont="1" applyFill="1" applyBorder="1" applyAlignment="1">
      <alignment horizontal="right" vertical="center"/>
    </xf>
    <xf numFmtId="4" fontId="8" fillId="3" borderId="26" xfId="1" applyNumberFormat="1" applyFont="1" applyFill="1" applyBorder="1" applyAlignment="1">
      <alignment horizontal="right"/>
    </xf>
    <xf numFmtId="4" fontId="6" fillId="0" borderId="26" xfId="1" applyNumberFormat="1" applyFont="1" applyFill="1" applyBorder="1" applyAlignment="1">
      <alignment horizontal="right"/>
    </xf>
    <xf numFmtId="4" fontId="8" fillId="0" borderId="19" xfId="1" applyNumberFormat="1" applyFont="1" applyFill="1" applyBorder="1" applyAlignment="1">
      <alignment horizontal="right"/>
    </xf>
    <xf numFmtId="4" fontId="8" fillId="3" borderId="4" xfId="1" applyNumberFormat="1" applyFont="1" applyFill="1" applyBorder="1" applyAlignment="1">
      <alignment horizontal="right"/>
    </xf>
    <xf numFmtId="174" fontId="6" fillId="3" borderId="12" xfId="2" applyNumberFormat="1" applyFont="1" applyFill="1" applyBorder="1" applyAlignment="1">
      <alignment horizontal="right" vertical="center"/>
    </xf>
    <xf numFmtId="4" fontId="8" fillId="3" borderId="14" xfId="1" applyNumberFormat="1" applyFont="1" applyFill="1" applyBorder="1" applyAlignment="1">
      <alignment horizontal="right"/>
    </xf>
    <xf numFmtId="174" fontId="6" fillId="0" borderId="2" xfId="2" applyNumberFormat="1" applyFont="1" applyFill="1" applyBorder="1" applyAlignment="1">
      <alignment horizontal="right" vertical="center"/>
    </xf>
    <xf numFmtId="174" fontId="6" fillId="0" borderId="3" xfId="2" applyNumberFormat="1" applyFont="1" applyFill="1" applyBorder="1" applyAlignment="1">
      <alignment horizontal="right" vertical="center"/>
    </xf>
    <xf numFmtId="174" fontId="6" fillId="0" borderId="2" xfId="2" applyNumberFormat="1" applyFont="1" applyBorder="1" applyAlignment="1">
      <alignment horizontal="right" vertical="center"/>
    </xf>
    <xf numFmtId="174" fontId="6" fillId="3" borderId="2" xfId="2" applyNumberFormat="1" applyFont="1" applyFill="1" applyBorder="1" applyAlignment="1">
      <alignment horizontal="right" vertical="center"/>
    </xf>
    <xf numFmtId="4" fontId="6" fillId="0" borderId="2" xfId="1" applyNumberFormat="1" applyFont="1" applyBorder="1" applyAlignment="1">
      <alignment horizontal="right"/>
    </xf>
    <xf numFmtId="174" fontId="5" fillId="2" borderId="2" xfId="0" applyNumberFormat="1" applyFont="1" applyFill="1" applyBorder="1" applyAlignment="1">
      <alignment horizontal="right" vertical="center"/>
    </xf>
    <xf numFmtId="165" fontId="7" fillId="2" borderId="2" xfId="0" applyNumberFormat="1" applyFont="1" applyFill="1" applyBorder="1" applyAlignment="1">
      <alignment horizontal="right" vertical="center"/>
    </xf>
    <xf numFmtId="165" fontId="3" fillId="0" borderId="27" xfId="0" applyNumberFormat="1" applyFont="1" applyBorder="1" applyAlignment="1">
      <alignment horizontal="right" vertical="center"/>
    </xf>
    <xf numFmtId="165" fontId="3" fillId="0" borderId="28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49" fontId="3" fillId="0" borderId="0" xfId="0" applyNumberFormat="1" applyFont="1" applyAlignment="1">
      <alignment horizontal="right"/>
    </xf>
    <xf numFmtId="0" fontId="25" fillId="0" borderId="0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74" fontId="3" fillId="0" borderId="4" xfId="2" applyNumberFormat="1" applyFont="1" applyBorder="1" applyAlignment="1">
      <alignment horizontal="center" vertical="center" wrapText="1"/>
    </xf>
    <xf numFmtId="174" fontId="3" fillId="0" borderId="8" xfId="2" applyNumberFormat="1" applyFont="1" applyBorder="1" applyAlignment="1">
      <alignment horizontal="center" vertical="center" wrapText="1"/>
    </xf>
    <xf numFmtId="174" fontId="6" fillId="0" borderId="8" xfId="2" applyNumberFormat="1" applyFont="1" applyBorder="1" applyAlignment="1">
      <alignment horizontal="center" vertical="center" wrapText="1"/>
    </xf>
    <xf numFmtId="174" fontId="6" fillId="0" borderId="2" xfId="2" applyNumberFormat="1" applyFont="1" applyFill="1" applyBorder="1" applyAlignment="1">
      <alignment horizontal="center" vertical="center" wrapText="1"/>
    </xf>
    <xf numFmtId="174" fontId="6" fillId="0" borderId="3" xfId="2" applyNumberFormat="1" applyFont="1" applyFill="1" applyBorder="1" applyAlignment="1">
      <alignment horizontal="center" vertical="center" wrapText="1"/>
    </xf>
    <xf numFmtId="174" fontId="6" fillId="0" borderId="2" xfId="2" applyNumberFormat="1" applyFont="1" applyBorder="1" applyAlignment="1">
      <alignment horizontal="center" vertical="center" wrapText="1"/>
    </xf>
    <xf numFmtId="174" fontId="6" fillId="3" borderId="2" xfId="2" applyNumberFormat="1" applyFont="1" applyFill="1" applyBorder="1" applyAlignment="1">
      <alignment horizontal="center" vertical="center" wrapText="1"/>
    </xf>
    <xf numFmtId="174" fontId="5" fillId="2" borderId="2" xfId="0" applyNumberFormat="1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wrapText="1"/>
    </xf>
    <xf numFmtId="43" fontId="6" fillId="0" borderId="8" xfId="1" applyFont="1" applyBorder="1" applyAlignment="1">
      <alignment horizontal="right" vertical="center" wrapText="1"/>
    </xf>
    <xf numFmtId="43" fontId="3" fillId="0" borderId="4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3" fillId="0" borderId="8" xfId="1" applyFont="1" applyBorder="1" applyAlignment="1">
      <alignment horizontal="center" vertical="center" wrapText="1"/>
    </xf>
    <xf numFmtId="43" fontId="3" fillId="0" borderId="8" xfId="1" applyFont="1" applyBorder="1" applyAlignment="1">
      <alignment horizontal="right" vertical="center" wrapText="1"/>
    </xf>
    <xf numFmtId="43" fontId="6" fillId="3" borderId="8" xfId="1" applyFont="1" applyFill="1" applyBorder="1" applyAlignment="1">
      <alignment horizontal="right" vertical="center" wrapText="1"/>
    </xf>
    <xf numFmtId="166" fontId="6" fillId="0" borderId="8" xfId="1" applyNumberFormat="1" applyFont="1" applyFill="1" applyBorder="1" applyAlignment="1">
      <alignment horizontal="right" vertical="center" wrapText="1"/>
    </xf>
    <xf numFmtId="43" fontId="3" fillId="0" borderId="6" xfId="1" applyFont="1" applyFill="1" applyBorder="1" applyAlignment="1">
      <alignment horizontal="center" vertical="center" wrapText="1"/>
    </xf>
    <xf numFmtId="43" fontId="3" fillId="0" borderId="8" xfId="1" applyFont="1" applyFill="1" applyBorder="1" applyAlignment="1">
      <alignment horizontal="center" vertical="center" wrapText="1"/>
    </xf>
    <xf numFmtId="166" fontId="6" fillId="3" borderId="17" xfId="1" applyNumberFormat="1" applyFont="1" applyFill="1" applyBorder="1" applyAlignment="1">
      <alignment horizontal="right" vertical="center" wrapText="1"/>
    </xf>
    <xf numFmtId="43" fontId="6" fillId="3" borderId="19" xfId="1" applyFont="1" applyFill="1" applyBorder="1" applyAlignment="1">
      <alignment horizontal="center" vertical="center" wrapText="1"/>
    </xf>
    <xf numFmtId="43" fontId="6" fillId="3" borderId="26" xfId="1" applyFont="1" applyFill="1" applyBorder="1" applyAlignment="1">
      <alignment horizontal="center" vertical="center" wrapText="1"/>
    </xf>
    <xf numFmtId="43" fontId="6" fillId="0" borderId="26" xfId="1" applyFont="1" applyFill="1" applyBorder="1" applyAlignment="1">
      <alignment horizontal="center" vertical="center" wrapText="1"/>
    </xf>
    <xf numFmtId="43" fontId="6" fillId="3" borderId="8" xfId="1" applyFont="1" applyFill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wrapText="1"/>
    </xf>
    <xf numFmtId="165" fontId="3" fillId="0" borderId="0" xfId="0" applyNumberFormat="1" applyFont="1" applyBorder="1" applyAlignment="1">
      <alignment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165" fontId="3" fillId="0" borderId="27" xfId="0" applyNumberFormat="1" applyFont="1" applyBorder="1" applyAlignment="1">
      <alignment horizontal="center" vertical="center" wrapText="1"/>
    </xf>
    <xf numFmtId="165" fontId="3" fillId="0" borderId="28" xfId="0" applyNumberFormat="1" applyFont="1" applyBorder="1" applyAlignment="1">
      <alignment horizontal="center" vertical="center" wrapText="1"/>
    </xf>
    <xf numFmtId="174" fontId="6" fillId="0" borderId="4" xfId="2" applyNumberFormat="1" applyFont="1" applyBorder="1" applyAlignment="1">
      <alignment horizontal="center" vertical="center" wrapText="1"/>
    </xf>
    <xf numFmtId="4" fontId="6" fillId="0" borderId="8" xfId="1" applyNumberFormat="1" applyFont="1" applyBorder="1" applyAlignment="1">
      <alignment horizontal="center" wrapText="1"/>
    </xf>
    <xf numFmtId="4" fontId="3" fillId="0" borderId="8" xfId="1" applyNumberFormat="1" applyFont="1" applyBorder="1" applyAlignment="1">
      <alignment horizontal="center" wrapText="1"/>
    </xf>
    <xf numFmtId="4" fontId="6" fillId="3" borderId="8" xfId="1" applyNumberFormat="1" applyFont="1" applyFill="1" applyBorder="1" applyAlignment="1">
      <alignment horizontal="center" wrapText="1"/>
    </xf>
    <xf numFmtId="4" fontId="6" fillId="0" borderId="8" xfId="1" applyNumberFormat="1" applyFont="1" applyFill="1" applyBorder="1" applyAlignment="1">
      <alignment horizontal="center" wrapText="1"/>
    </xf>
    <xf numFmtId="174" fontId="14" fillId="0" borderId="8" xfId="1" applyNumberFormat="1" applyFont="1" applyBorder="1" applyAlignment="1">
      <alignment horizontal="right" vertical="center" wrapText="1"/>
    </xf>
    <xf numFmtId="174" fontId="14" fillId="0" borderId="8" xfId="1" applyNumberFormat="1" applyFont="1" applyFill="1" applyBorder="1" applyAlignment="1">
      <alignment horizontal="right" vertical="center" wrapText="1"/>
    </xf>
    <xf numFmtId="174" fontId="14" fillId="3" borderId="8" xfId="1" applyNumberFormat="1" applyFont="1" applyFill="1" applyBorder="1" applyAlignment="1">
      <alignment horizontal="right" vertical="center" wrapText="1"/>
    </xf>
    <xf numFmtId="174" fontId="14" fillId="0" borderId="17" xfId="1" applyNumberFormat="1" applyFont="1" applyFill="1" applyBorder="1" applyAlignment="1">
      <alignment horizontal="right" vertical="center" wrapText="1"/>
    </xf>
    <xf numFmtId="174" fontId="14" fillId="0" borderId="19" xfId="1" applyNumberFormat="1" applyFont="1" applyFill="1" applyBorder="1" applyAlignment="1">
      <alignment horizontal="right" vertical="center" wrapText="1"/>
    </xf>
    <xf numFmtId="174" fontId="14" fillId="3" borderId="4" xfId="1" applyNumberFormat="1" applyFont="1" applyFill="1" applyBorder="1" applyAlignment="1">
      <alignment horizontal="right" vertical="center" wrapText="1"/>
    </xf>
    <xf numFmtId="174" fontId="14" fillId="3" borderId="14" xfId="1" applyNumberFormat="1" applyFont="1" applyFill="1" applyBorder="1" applyAlignment="1">
      <alignment horizontal="right" vertical="center" wrapText="1"/>
    </xf>
    <xf numFmtId="166" fontId="6" fillId="0" borderId="8" xfId="1" applyNumberFormat="1" applyFont="1" applyBorder="1" applyAlignment="1">
      <alignment horizontal="center" vertical="center" wrapText="1"/>
    </xf>
    <xf numFmtId="166" fontId="14" fillId="0" borderId="8" xfId="1" applyNumberFormat="1" applyFont="1" applyBorder="1" applyAlignment="1">
      <alignment horizontal="center" vertical="center" wrapText="1"/>
    </xf>
    <xf numFmtId="166" fontId="14" fillId="3" borderId="8" xfId="1" applyNumberFormat="1" applyFont="1" applyFill="1" applyBorder="1" applyAlignment="1">
      <alignment horizontal="center" vertical="center" wrapText="1"/>
    </xf>
    <xf numFmtId="175" fontId="2" fillId="0" borderId="0" xfId="0" applyNumberFormat="1" applyFont="1" applyAlignment="1">
      <alignment wrapText="1"/>
    </xf>
    <xf numFmtId="4" fontId="3" fillId="0" borderId="6" xfId="1" applyNumberFormat="1" applyFont="1" applyFill="1" applyBorder="1" applyAlignment="1">
      <alignment horizontal="center" wrapText="1"/>
    </xf>
    <xf numFmtId="4" fontId="3" fillId="0" borderId="8" xfId="1" applyNumberFormat="1" applyFont="1" applyFill="1" applyBorder="1" applyAlignment="1">
      <alignment horizontal="center" wrapText="1"/>
    </xf>
    <xf numFmtId="4" fontId="3" fillId="3" borderId="8" xfId="1" applyNumberFormat="1" applyFont="1" applyFill="1" applyBorder="1" applyAlignment="1">
      <alignment horizontal="center" wrapText="1"/>
    </xf>
    <xf numFmtId="4" fontId="3" fillId="0" borderId="17" xfId="1" applyNumberFormat="1" applyFont="1" applyFill="1" applyBorder="1" applyAlignment="1">
      <alignment horizontal="center" wrapText="1"/>
    </xf>
    <xf numFmtId="4" fontId="6" fillId="3" borderId="17" xfId="1" applyNumberFormat="1" applyFont="1" applyFill="1" applyBorder="1" applyAlignment="1">
      <alignment horizontal="center" wrapText="1"/>
    </xf>
    <xf numFmtId="4" fontId="6" fillId="3" borderId="19" xfId="1" applyNumberFormat="1" applyFont="1" applyFill="1" applyBorder="1" applyAlignment="1">
      <alignment horizontal="center" wrapText="1"/>
    </xf>
    <xf numFmtId="4" fontId="6" fillId="3" borderId="26" xfId="1" applyNumberFormat="1" applyFont="1" applyFill="1" applyBorder="1" applyAlignment="1">
      <alignment horizontal="center" wrapText="1"/>
    </xf>
    <xf numFmtId="4" fontId="6" fillId="0" borderId="26" xfId="1" applyNumberFormat="1" applyFont="1" applyFill="1" applyBorder="1" applyAlignment="1">
      <alignment horizontal="center" wrapText="1"/>
    </xf>
    <xf numFmtId="4" fontId="6" fillId="0" borderId="19" xfId="1" applyNumberFormat="1" applyFont="1" applyFill="1" applyBorder="1" applyAlignment="1">
      <alignment horizontal="center" wrapText="1"/>
    </xf>
    <xf numFmtId="4" fontId="6" fillId="3" borderId="4" xfId="1" applyNumberFormat="1" applyFont="1" applyFill="1" applyBorder="1" applyAlignment="1">
      <alignment horizontal="center" wrapText="1"/>
    </xf>
    <xf numFmtId="4" fontId="3" fillId="3" borderId="14" xfId="1" applyNumberFormat="1" applyFont="1" applyFill="1" applyBorder="1" applyAlignment="1">
      <alignment horizontal="center" wrapText="1"/>
    </xf>
    <xf numFmtId="4" fontId="6" fillId="0" borderId="2" xfId="1" applyNumberFormat="1" applyFont="1" applyBorder="1" applyAlignment="1">
      <alignment horizontal="center" wrapText="1"/>
    </xf>
    <xf numFmtId="0" fontId="16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wrapText="1"/>
    </xf>
    <xf numFmtId="174" fontId="8" fillId="0" borderId="4" xfId="2" applyNumberFormat="1" applyFont="1" applyBorder="1" applyAlignment="1">
      <alignment horizontal="center" vertical="center" wrapText="1"/>
    </xf>
    <xf numFmtId="166" fontId="8" fillId="0" borderId="8" xfId="1" applyNumberFormat="1" applyFont="1" applyBorder="1" applyAlignment="1">
      <alignment horizontal="center" vertical="center" wrapText="1"/>
    </xf>
    <xf numFmtId="166" fontId="8" fillId="3" borderId="8" xfId="1" applyNumberFormat="1" applyFont="1" applyFill="1" applyBorder="1" applyAlignment="1">
      <alignment horizontal="center" vertical="center" wrapText="1"/>
    </xf>
    <xf numFmtId="4" fontId="8" fillId="0" borderId="4" xfId="1" applyNumberFormat="1" applyFont="1" applyBorder="1" applyAlignment="1">
      <alignment horizontal="center" wrapText="1"/>
    </xf>
    <xf numFmtId="4" fontId="8" fillId="0" borderId="8" xfId="1" applyNumberFormat="1" applyFont="1" applyBorder="1" applyAlignment="1">
      <alignment horizontal="center" wrapText="1"/>
    </xf>
    <xf numFmtId="166" fontId="7" fillId="0" borderId="8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19" fillId="0" borderId="0" xfId="0" applyFont="1" applyBorder="1" applyAlignment="1">
      <alignment horizontal="center" vertical="center" wrapText="1"/>
    </xf>
    <xf numFmtId="165" fontId="18" fillId="0" borderId="0" xfId="0" applyNumberFormat="1" applyFont="1" applyAlignment="1">
      <alignment wrapText="1"/>
    </xf>
    <xf numFmtId="0" fontId="16" fillId="0" borderId="0" xfId="0" applyFont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174" fontId="3" fillId="0" borderId="4" xfId="2" applyNumberFormat="1" applyFont="1" applyFill="1" applyBorder="1" applyAlignment="1">
      <alignment horizontal="center" vertical="center" wrapText="1"/>
    </xf>
    <xf numFmtId="166" fontId="6" fillId="0" borderId="12" xfId="1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174" fontId="3" fillId="0" borderId="17" xfId="2" applyNumberFormat="1" applyFont="1" applyFill="1" applyBorder="1" applyAlignment="1">
      <alignment horizontal="center" vertical="center" wrapText="1"/>
    </xf>
    <xf numFmtId="174" fontId="6" fillId="0" borderId="17" xfId="2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0" fontId="19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174" fontId="2" fillId="0" borderId="4" xfId="2" applyNumberFormat="1" applyFont="1" applyFill="1" applyBorder="1" applyAlignment="1">
      <alignment horizontal="center" vertical="center" wrapText="1"/>
    </xf>
    <xf numFmtId="174" fontId="9" fillId="0" borderId="5" xfId="2" applyNumberFormat="1" applyFont="1" applyFill="1" applyBorder="1" applyAlignment="1">
      <alignment horizontal="center" vertical="center" wrapText="1"/>
    </xf>
    <xf numFmtId="174" fontId="2" fillId="0" borderId="4" xfId="2" applyNumberFormat="1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 wrapText="1"/>
    </xf>
    <xf numFmtId="174" fontId="9" fillId="0" borderId="8" xfId="2" applyNumberFormat="1" applyFont="1" applyBorder="1" applyAlignment="1">
      <alignment horizontal="center" vertical="center" wrapText="1"/>
    </xf>
    <xf numFmtId="174" fontId="2" fillId="0" borderId="8" xfId="2" applyNumberFormat="1" applyFont="1" applyBorder="1" applyAlignment="1">
      <alignment horizontal="center" vertical="center" wrapText="1"/>
    </xf>
    <xf numFmtId="174" fontId="32" fillId="0" borderId="4" xfId="2" applyNumberFormat="1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74" fontId="9" fillId="0" borderId="4" xfId="2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43" fontId="2" fillId="0" borderId="0" xfId="1" applyFont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center" wrapText="1"/>
    </xf>
    <xf numFmtId="166" fontId="32" fillId="3" borderId="8" xfId="1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74" fontId="9" fillId="0" borderId="8" xfId="2" applyNumberFormat="1" applyFont="1" applyFill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 wrapText="1"/>
    </xf>
    <xf numFmtId="174" fontId="2" fillId="0" borderId="8" xfId="2" applyNumberFormat="1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174" fontId="2" fillId="0" borderId="14" xfId="2" applyNumberFormat="1" applyFont="1" applyFill="1" applyBorder="1" applyAlignment="1">
      <alignment horizontal="center" vertical="center" wrapText="1"/>
    </xf>
    <xf numFmtId="174" fontId="9" fillId="0" borderId="14" xfId="2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left" vertical="center" wrapText="1"/>
    </xf>
    <xf numFmtId="174" fontId="2" fillId="0" borderId="6" xfId="2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4" fontId="2" fillId="0" borderId="17" xfId="2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74" fontId="9" fillId="0" borderId="4" xfId="2" applyNumberFormat="1" applyFont="1" applyFill="1" applyBorder="1" applyAlignment="1">
      <alignment horizontal="center" vertical="center" wrapText="1"/>
    </xf>
    <xf numFmtId="174" fontId="9" fillId="0" borderId="17" xfId="2" applyNumberFormat="1" applyFont="1" applyFill="1" applyBorder="1" applyAlignment="1">
      <alignment horizontal="center" vertical="center" wrapText="1"/>
    </xf>
    <xf numFmtId="174" fontId="2" fillId="3" borderId="17" xfId="2" applyNumberFormat="1" applyFont="1" applyFill="1" applyBorder="1" applyAlignment="1">
      <alignment horizontal="center" vertical="center" wrapText="1"/>
    </xf>
    <xf numFmtId="166" fontId="2" fillId="0" borderId="11" xfId="0" applyNumberFormat="1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 wrapText="1"/>
    </xf>
    <xf numFmtId="0" fontId="9" fillId="3" borderId="17" xfId="0" applyFont="1" applyFill="1" applyBorder="1" applyAlignment="1">
      <alignment horizontal="left" vertical="center" wrapText="1"/>
    </xf>
    <xf numFmtId="174" fontId="9" fillId="3" borderId="8" xfId="2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3" borderId="26" xfId="0" applyFont="1" applyFill="1" applyBorder="1" applyAlignment="1">
      <alignment horizontal="left" vertical="center" wrapText="1"/>
    </xf>
    <xf numFmtId="174" fontId="9" fillId="3" borderId="4" xfId="2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left" vertical="center" wrapText="1"/>
    </xf>
    <xf numFmtId="174" fontId="2" fillId="3" borderId="14" xfId="2" applyNumberFormat="1" applyFont="1" applyFill="1" applyBorder="1" applyAlignment="1">
      <alignment horizontal="center" vertical="center" wrapText="1"/>
    </xf>
    <xf numFmtId="174" fontId="9" fillId="3" borderId="12" xfId="2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174" fontId="9" fillId="0" borderId="2" xfId="2" applyNumberFormat="1" applyFont="1" applyBorder="1" applyAlignment="1">
      <alignment horizontal="center" vertical="center" wrapText="1"/>
    </xf>
    <xf numFmtId="174" fontId="9" fillId="3" borderId="2" xfId="2" applyNumberFormat="1" applyFont="1" applyFill="1" applyBorder="1" applyAlignment="1">
      <alignment horizontal="center" vertical="center" wrapText="1"/>
    </xf>
    <xf numFmtId="174" fontId="16" fillId="2" borderId="2" xfId="0" applyNumberFormat="1" applyFont="1" applyFill="1" applyBorder="1" applyAlignment="1">
      <alignment horizontal="center" vertical="center" wrapText="1"/>
    </xf>
    <xf numFmtId="165" fontId="33" fillId="2" borderId="2" xfId="0" applyNumberFormat="1" applyFont="1" applyFill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165" fontId="2" fillId="0" borderId="28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165" fontId="9" fillId="0" borderId="0" xfId="0" applyNumberFormat="1" applyFont="1" applyAlignment="1">
      <alignment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6" fontId="33" fillId="0" borderId="8" xfId="1" applyNumberFormat="1" applyFont="1" applyBorder="1" applyAlignment="1">
      <alignment horizontal="center" vertical="center" wrapText="1"/>
    </xf>
    <xf numFmtId="174" fontId="2" fillId="0" borderId="20" xfId="2" applyNumberFormat="1" applyFont="1" applyFill="1" applyBorder="1" applyAlignment="1">
      <alignment horizontal="center" vertical="center" wrapText="1"/>
    </xf>
    <xf numFmtId="174" fontId="9" fillId="0" borderId="20" xfId="2" applyNumberFormat="1" applyFont="1" applyFill="1" applyBorder="1" applyAlignment="1">
      <alignment horizontal="center" vertical="center" wrapText="1"/>
    </xf>
    <xf numFmtId="166" fontId="9" fillId="0" borderId="8" xfId="1" applyNumberFormat="1" applyFont="1" applyFill="1" applyBorder="1" applyAlignment="1">
      <alignment horizontal="center" vertical="center" wrapText="1"/>
    </xf>
    <xf numFmtId="174" fontId="2" fillId="0" borderId="30" xfId="2" applyNumberFormat="1" applyFont="1" applyFill="1" applyBorder="1" applyAlignment="1">
      <alignment horizontal="center" vertical="center" wrapText="1"/>
    </xf>
    <xf numFmtId="174" fontId="9" fillId="3" borderId="17" xfId="2" applyNumberFormat="1" applyFont="1" applyFill="1" applyBorder="1" applyAlignment="1">
      <alignment horizontal="center" vertical="center" wrapText="1"/>
    </xf>
    <xf numFmtId="174" fontId="9" fillId="3" borderId="19" xfId="2" applyNumberFormat="1" applyFont="1" applyFill="1" applyBorder="1" applyAlignment="1">
      <alignment horizontal="center" vertical="center" wrapText="1"/>
    </xf>
    <xf numFmtId="174" fontId="9" fillId="0" borderId="6" xfId="2" applyNumberFormat="1" applyFont="1" applyFill="1" applyBorder="1" applyAlignment="1">
      <alignment horizontal="center" vertical="center" wrapText="1"/>
    </xf>
    <xf numFmtId="174" fontId="9" fillId="0" borderId="12" xfId="2" applyNumberFormat="1" applyFont="1" applyFill="1" applyBorder="1" applyAlignment="1">
      <alignment horizontal="center" vertical="center" wrapText="1"/>
    </xf>
    <xf numFmtId="174" fontId="2" fillId="0" borderId="0" xfId="0" applyNumberFormat="1" applyFont="1" applyBorder="1" applyAlignment="1">
      <alignment horizontal="center" wrapText="1"/>
    </xf>
    <xf numFmtId="174" fontId="2" fillId="0" borderId="13" xfId="2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0" fontId="19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166" fontId="33" fillId="0" borderId="12" xfId="1" applyNumberFormat="1" applyFont="1" applyFill="1" applyBorder="1" applyAlignment="1">
      <alignment horizontal="center" vertical="center" wrapText="1"/>
    </xf>
    <xf numFmtId="4" fontId="32" fillId="0" borderId="17" xfId="1" applyNumberFormat="1" applyFont="1" applyFill="1" applyBorder="1" applyAlignment="1">
      <alignment horizontal="center" vertical="center" wrapText="1"/>
    </xf>
    <xf numFmtId="4" fontId="32" fillId="3" borderId="17" xfId="1" applyNumberFormat="1" applyFont="1" applyFill="1" applyBorder="1" applyAlignment="1">
      <alignment horizontal="center" vertical="center" wrapText="1"/>
    </xf>
    <xf numFmtId="4" fontId="32" fillId="0" borderId="8" xfId="1" applyNumberFormat="1" applyFont="1" applyFill="1" applyBorder="1" applyAlignment="1">
      <alignment horizontal="center" vertical="center" wrapText="1"/>
    </xf>
    <xf numFmtId="4" fontId="9" fillId="0" borderId="4" xfId="1" applyNumberFormat="1" applyFont="1" applyBorder="1" applyAlignment="1">
      <alignment horizontal="center" vertical="center" wrapText="1"/>
    </xf>
    <xf numFmtId="4" fontId="9" fillId="0" borderId="8" xfId="1" applyNumberFormat="1" applyFont="1" applyBorder="1" applyAlignment="1">
      <alignment horizontal="center" vertical="center" wrapText="1"/>
    </xf>
    <xf numFmtId="4" fontId="2" fillId="0" borderId="8" xfId="1" applyNumberFormat="1" applyFont="1" applyBorder="1" applyAlignment="1">
      <alignment horizontal="center" vertical="center" wrapText="1"/>
    </xf>
    <xf numFmtId="4" fontId="32" fillId="0" borderId="8" xfId="1" applyNumberFormat="1" applyFont="1" applyBorder="1" applyAlignment="1">
      <alignment horizontal="center" vertical="center" wrapText="1"/>
    </xf>
    <xf numFmtId="4" fontId="9" fillId="3" borderId="8" xfId="1" applyNumberFormat="1" applyFont="1" applyFill="1" applyBorder="1" applyAlignment="1">
      <alignment horizontal="center" vertical="center" wrapText="1"/>
    </xf>
    <xf numFmtId="4" fontId="9" fillId="0" borderId="8" xfId="1" applyNumberFormat="1" applyFont="1" applyFill="1" applyBorder="1" applyAlignment="1">
      <alignment horizontal="center" vertical="center" wrapText="1"/>
    </xf>
    <xf numFmtId="4" fontId="2" fillId="0" borderId="6" xfId="1" applyNumberFormat="1" applyFont="1" applyFill="1" applyBorder="1" applyAlignment="1">
      <alignment horizontal="center" vertical="center" wrapText="1"/>
    </xf>
    <xf numFmtId="4" fontId="2" fillId="0" borderId="8" xfId="1" applyNumberFormat="1" applyFont="1" applyFill="1" applyBorder="1" applyAlignment="1">
      <alignment horizontal="center" vertical="center" wrapText="1"/>
    </xf>
    <xf numFmtId="4" fontId="2" fillId="3" borderId="8" xfId="1" applyNumberFormat="1" applyFont="1" applyFill="1" applyBorder="1" applyAlignment="1">
      <alignment horizontal="center" vertical="center" wrapText="1"/>
    </xf>
    <xf numFmtId="4" fontId="9" fillId="3" borderId="19" xfId="1" applyNumberFormat="1" applyFont="1" applyFill="1" applyBorder="1" applyAlignment="1">
      <alignment horizontal="center" vertical="center" wrapText="1"/>
    </xf>
    <xf numFmtId="4" fontId="9" fillId="3" borderId="26" xfId="1" applyNumberFormat="1" applyFont="1" applyFill="1" applyBorder="1" applyAlignment="1">
      <alignment horizontal="center" vertical="center" wrapText="1"/>
    </xf>
    <xf numFmtId="4" fontId="9" fillId="0" borderId="26" xfId="1" applyNumberFormat="1" applyFont="1" applyFill="1" applyBorder="1" applyAlignment="1">
      <alignment horizontal="center" vertical="center" wrapText="1"/>
    </xf>
    <xf numFmtId="4" fontId="9" fillId="0" borderId="19" xfId="1" applyNumberFormat="1" applyFont="1" applyFill="1" applyBorder="1" applyAlignment="1">
      <alignment horizontal="center" vertical="center" wrapText="1"/>
    </xf>
    <xf numFmtId="4" fontId="9" fillId="3" borderId="4" xfId="1" applyNumberFormat="1" applyFont="1" applyFill="1" applyBorder="1" applyAlignment="1">
      <alignment horizontal="center" vertical="center" wrapText="1"/>
    </xf>
    <xf numFmtId="4" fontId="2" fillId="3" borderId="14" xfId="1" applyNumberFormat="1" applyFont="1" applyFill="1" applyBorder="1" applyAlignment="1">
      <alignment horizontal="center" vertical="center" wrapText="1"/>
    </xf>
    <xf numFmtId="4" fontId="9" fillId="0" borderId="2" xfId="1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66" fontId="9" fillId="0" borderId="12" xfId="1" applyNumberFormat="1" applyFont="1" applyFill="1" applyBorder="1" applyAlignment="1">
      <alignment horizontal="center" vertical="center" wrapText="1"/>
    </xf>
    <xf numFmtId="174" fontId="2" fillId="3" borderId="4" xfId="2" applyNumberFormat="1" applyFont="1" applyFill="1" applyBorder="1" applyAlignment="1">
      <alignment horizontal="center" vertical="center" wrapText="1"/>
    </xf>
    <xf numFmtId="174" fontId="9" fillId="3" borderId="5" xfId="2" applyNumberFormat="1" applyFont="1" applyFill="1" applyBorder="1" applyAlignment="1">
      <alignment horizontal="center" vertical="center" wrapText="1"/>
    </xf>
    <xf numFmtId="174" fontId="2" fillId="3" borderId="4" xfId="2" quotePrefix="1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19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4" fontId="35" fillId="0" borderId="8" xfId="1" applyNumberFormat="1" applyFont="1" applyFill="1" applyBorder="1" applyAlignment="1">
      <alignment horizontal="center" vertical="center" wrapText="1"/>
    </xf>
    <xf numFmtId="4" fontId="35" fillId="3" borderId="14" xfId="1" applyNumberFormat="1" applyFont="1" applyFill="1" applyBorder="1" applyAlignment="1">
      <alignment horizontal="center" vertical="center" wrapText="1"/>
    </xf>
    <xf numFmtId="4" fontId="35" fillId="3" borderId="8" xfId="1" applyNumberFormat="1" applyFont="1" applyFill="1" applyBorder="1" applyAlignment="1">
      <alignment horizontal="center" vertical="center" wrapText="1"/>
    </xf>
    <xf numFmtId="4" fontId="35" fillId="3" borderId="4" xfId="1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right"/>
    </xf>
    <xf numFmtId="0" fontId="24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righ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5" fillId="0" borderId="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165" fontId="23" fillId="3" borderId="27" xfId="3" applyNumberFormat="1" applyFill="1" applyBorder="1" applyAlignment="1">
      <alignment vertical="top"/>
    </xf>
    <xf numFmtId="165" fontId="23" fillId="3" borderId="28" xfId="3" applyNumberFormat="1" applyFill="1" applyBorder="1" applyAlignment="1">
      <alignment vertical="top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4" fillId="0" borderId="0" xfId="0" applyFont="1" applyBorder="1" applyAlignment="1">
      <alignment horizontal="right"/>
    </xf>
    <xf numFmtId="0" fontId="25" fillId="0" borderId="0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1" fillId="0" borderId="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1" xfId="0" applyFont="1" applyBorder="1" applyAlignment="1">
      <alignment horizontal="center" wrapText="1"/>
    </xf>
  </cellXfs>
  <cellStyles count="4">
    <cellStyle name="Cálculo" xfId="3" builtinId="22"/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57150</xdr:rowOff>
    </xdr:from>
    <xdr:to>
      <xdr:col>3</xdr:col>
      <xdr:colOff>1162051</xdr:colOff>
      <xdr:row>2</xdr:row>
      <xdr:rowOff>224028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57150"/>
          <a:ext cx="885826" cy="728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3181351</xdr:colOff>
      <xdr:row>0</xdr:row>
      <xdr:rowOff>47625</xdr:rowOff>
    </xdr:from>
    <xdr:to>
      <xdr:col>4</xdr:col>
      <xdr:colOff>400051</xdr:colOff>
      <xdr:row>1</xdr:row>
      <xdr:rowOff>628651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D1DF3788-0F32-4585-A562-E53310DC6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6" y="47625"/>
          <a:ext cx="876300" cy="733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3200399</xdr:colOff>
      <xdr:row>0</xdr:row>
      <xdr:rowOff>66675</xdr:rowOff>
    </xdr:from>
    <xdr:to>
      <xdr:col>4</xdr:col>
      <xdr:colOff>800100</xdr:colOff>
      <xdr:row>2</xdr:row>
      <xdr:rowOff>9526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52619D71-00E3-4585-9B55-756E723A1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9" y="66675"/>
          <a:ext cx="800101" cy="695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190497</xdr:colOff>
      <xdr:row>0</xdr:row>
      <xdr:rowOff>28575</xdr:rowOff>
    </xdr:from>
    <xdr:to>
      <xdr:col>3</xdr:col>
      <xdr:colOff>1076324</xdr:colOff>
      <xdr:row>2</xdr:row>
      <xdr:rowOff>28574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497" y="28575"/>
          <a:ext cx="885827" cy="609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190497</xdr:colOff>
      <xdr:row>0</xdr:row>
      <xdr:rowOff>28575</xdr:rowOff>
    </xdr:from>
    <xdr:to>
      <xdr:col>3</xdr:col>
      <xdr:colOff>1190625</xdr:colOff>
      <xdr:row>2</xdr:row>
      <xdr:rowOff>28574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497" y="28575"/>
          <a:ext cx="1000128" cy="609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190497</xdr:colOff>
      <xdr:row>0</xdr:row>
      <xdr:rowOff>28575</xdr:rowOff>
    </xdr:from>
    <xdr:to>
      <xdr:col>3</xdr:col>
      <xdr:colOff>1085850</xdr:colOff>
      <xdr:row>2</xdr:row>
      <xdr:rowOff>28574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497" y="28575"/>
          <a:ext cx="895353" cy="609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133349</xdr:rowOff>
    </xdr:from>
    <xdr:to>
      <xdr:col>3</xdr:col>
      <xdr:colOff>1190625</xdr:colOff>
      <xdr:row>2</xdr:row>
      <xdr:rowOff>390524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33349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114301</xdr:colOff>
      <xdr:row>0</xdr:row>
      <xdr:rowOff>38100</xdr:rowOff>
    </xdr:from>
    <xdr:to>
      <xdr:col>3</xdr:col>
      <xdr:colOff>1104900</xdr:colOff>
      <xdr:row>3</xdr:row>
      <xdr:rowOff>19050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1" y="38100"/>
          <a:ext cx="990599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142874</xdr:rowOff>
    </xdr:from>
    <xdr:to>
      <xdr:col>3</xdr:col>
      <xdr:colOff>1143000</xdr:colOff>
      <xdr:row>2</xdr:row>
      <xdr:rowOff>19049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42874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209550</xdr:colOff>
      <xdr:row>0</xdr:row>
      <xdr:rowOff>57150</xdr:rowOff>
    </xdr:from>
    <xdr:to>
      <xdr:col>3</xdr:col>
      <xdr:colOff>1238250</xdr:colOff>
      <xdr:row>2</xdr:row>
      <xdr:rowOff>190499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57150"/>
          <a:ext cx="1028700" cy="742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0</xdr:row>
      <xdr:rowOff>47625</xdr:rowOff>
    </xdr:from>
    <xdr:to>
      <xdr:col>3</xdr:col>
      <xdr:colOff>609600</xdr:colOff>
      <xdr:row>2</xdr:row>
      <xdr:rowOff>19049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47625"/>
          <a:ext cx="857250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161925</xdr:colOff>
      <xdr:row>0</xdr:row>
      <xdr:rowOff>0</xdr:rowOff>
    </xdr:from>
    <xdr:to>
      <xdr:col>3</xdr:col>
      <xdr:colOff>1019175</xdr:colOff>
      <xdr:row>2</xdr:row>
      <xdr:rowOff>228600</xdr:rowOff>
    </xdr:to>
    <xdr:pic>
      <xdr:nvPicPr>
        <xdr:cNvPr id="3" name="Imagem 2" descr="PRESSEM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0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3371850</xdr:colOff>
      <xdr:row>0</xdr:row>
      <xdr:rowOff>9525</xdr:rowOff>
    </xdr:from>
    <xdr:to>
      <xdr:col>4</xdr:col>
      <xdr:colOff>542925</xdr:colOff>
      <xdr:row>2</xdr:row>
      <xdr:rowOff>9524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9525"/>
          <a:ext cx="904875" cy="628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3400425</xdr:colOff>
      <xdr:row>0</xdr:row>
      <xdr:rowOff>57150</xdr:rowOff>
    </xdr:from>
    <xdr:to>
      <xdr:col>4</xdr:col>
      <xdr:colOff>552450</xdr:colOff>
      <xdr:row>2</xdr:row>
      <xdr:rowOff>9525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28204236-268A-49E1-8F65-01CA5E983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57150"/>
          <a:ext cx="8858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3200399</xdr:colOff>
      <xdr:row>0</xdr:row>
      <xdr:rowOff>38099</xdr:rowOff>
    </xdr:from>
    <xdr:to>
      <xdr:col>4</xdr:col>
      <xdr:colOff>342900</xdr:colOff>
      <xdr:row>1</xdr:row>
      <xdr:rowOff>666750</xdr:rowOff>
    </xdr:to>
    <xdr:pic>
      <xdr:nvPicPr>
        <xdr:cNvPr id="3" name="Imagem 2" descr="PRESSEM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4" y="38099"/>
          <a:ext cx="800101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"/>
  <sheetViews>
    <sheetView topLeftCell="A25" workbookViewId="0">
      <selection activeCell="C53" sqref="C53"/>
    </sheetView>
  </sheetViews>
  <sheetFormatPr defaultColWidth="9.140625" defaultRowHeight="12.75" x14ac:dyDescent="0.2"/>
  <cols>
    <col min="1" max="1" width="6.85546875" style="121" customWidth="1"/>
    <col min="2" max="2" width="19" style="121" customWidth="1"/>
    <col min="3" max="3" width="56.42578125" style="121" customWidth="1"/>
    <col min="4" max="4" width="23.140625" style="121" customWidth="1"/>
    <col min="5" max="5" width="19.28515625" style="121" customWidth="1"/>
    <col min="6" max="6" width="18.42578125" style="121" customWidth="1"/>
    <col min="7" max="7" width="16.85546875" style="121" customWidth="1"/>
    <col min="8" max="8" width="19" style="121" customWidth="1"/>
    <col min="9" max="9" width="11.28515625" style="121" customWidth="1"/>
    <col min="10" max="10" width="10.140625" style="121" customWidth="1"/>
    <col min="11" max="11" width="11.42578125" style="121" customWidth="1"/>
    <col min="12" max="12" width="16.28515625" style="121" customWidth="1"/>
    <col min="13" max="13" width="21.7109375" style="121" customWidth="1"/>
    <col min="14" max="14" width="14.85546875" style="121" customWidth="1"/>
    <col min="15" max="15" width="16.85546875" style="121" customWidth="1"/>
    <col min="16" max="16384" width="9.140625" style="121"/>
  </cols>
  <sheetData>
    <row r="1" spans="1:15" ht="20.25" customHeight="1" x14ac:dyDescent="0.2"/>
    <row r="2" spans="1:15" ht="24" customHeight="1" x14ac:dyDescent="0.2"/>
    <row r="3" spans="1:15" ht="19.5" customHeight="1" x14ac:dyDescent="0.2"/>
    <row r="4" spans="1:15" ht="11.25" customHeight="1" x14ac:dyDescent="0.2">
      <c r="B4" s="771" t="s">
        <v>0</v>
      </c>
      <c r="C4" s="771"/>
      <c r="D4" s="771"/>
      <c r="E4" s="771"/>
      <c r="F4" s="771"/>
      <c r="G4" s="771"/>
      <c r="H4" s="771"/>
      <c r="I4" s="122"/>
      <c r="J4" s="122"/>
      <c r="K4" s="122"/>
    </row>
    <row r="5" spans="1:15" ht="11.25" customHeight="1" x14ac:dyDescent="0.2">
      <c r="B5" s="774" t="s">
        <v>1</v>
      </c>
      <c r="C5" s="774"/>
      <c r="D5" s="774"/>
      <c r="E5" s="774"/>
      <c r="F5" s="774"/>
      <c r="G5" s="774"/>
      <c r="H5" s="774"/>
      <c r="I5" s="123"/>
      <c r="J5" s="123"/>
      <c r="K5" s="123"/>
    </row>
    <row r="6" spans="1:15" ht="10.5" customHeight="1" x14ac:dyDescent="0.2">
      <c r="B6" s="124"/>
      <c r="C6" s="124"/>
      <c r="D6" s="124"/>
      <c r="E6" s="124"/>
      <c r="F6" s="124"/>
      <c r="G6" s="124"/>
      <c r="H6" s="124"/>
      <c r="I6" s="124"/>
      <c r="J6" s="124"/>
      <c r="K6" s="124"/>
    </row>
    <row r="7" spans="1:15" ht="10.5" customHeight="1" x14ac:dyDescent="0.2"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5" ht="10.5" customHeight="1" x14ac:dyDescent="0.2">
      <c r="B8" s="773" t="s">
        <v>91</v>
      </c>
      <c r="C8" s="773"/>
      <c r="D8" s="773"/>
      <c r="E8" s="773"/>
      <c r="F8" s="773"/>
      <c r="G8" s="773"/>
      <c r="H8" s="773"/>
      <c r="I8" s="125"/>
      <c r="J8" s="125"/>
      <c r="K8" s="125"/>
      <c r="L8" s="126"/>
    </row>
    <row r="9" spans="1:15" ht="10.5" customHeight="1" x14ac:dyDescent="0.2">
      <c r="B9" s="773"/>
      <c r="C9" s="773"/>
      <c r="D9" s="773"/>
      <c r="E9" s="773"/>
      <c r="F9" s="773"/>
      <c r="G9" s="773"/>
      <c r="H9" s="773"/>
      <c r="I9" s="125"/>
      <c r="J9" s="125"/>
      <c r="K9" s="125"/>
      <c r="L9" s="126"/>
    </row>
    <row r="10" spans="1:15" ht="11.25" customHeight="1" x14ac:dyDescent="0.2">
      <c r="B10" s="127"/>
      <c r="C10" s="127"/>
      <c r="D10" s="127"/>
      <c r="E10" s="127"/>
      <c r="F10" s="127"/>
      <c r="G10" s="128"/>
      <c r="H10" s="128"/>
      <c r="I10" s="128"/>
      <c r="J10" s="128"/>
      <c r="K10" s="128"/>
      <c r="L10" s="126"/>
    </row>
    <row r="11" spans="1:15" ht="12" customHeight="1" thickBot="1" x14ac:dyDescent="0.25">
      <c r="A11" s="122"/>
      <c r="B11" s="122"/>
      <c r="C11" s="122"/>
      <c r="D11" s="122"/>
      <c r="E11" s="122"/>
      <c r="F11" s="122"/>
      <c r="G11" s="772"/>
      <c r="H11" s="772"/>
      <c r="I11" s="772"/>
      <c r="J11" s="772"/>
      <c r="K11" s="772"/>
    </row>
    <row r="12" spans="1:15" ht="19.5" customHeight="1" thickBot="1" x14ac:dyDescent="0.25">
      <c r="A12" s="122"/>
      <c r="B12" s="129" t="s">
        <v>41</v>
      </c>
      <c r="C12" s="130" t="s">
        <v>2</v>
      </c>
      <c r="D12" s="129" t="s">
        <v>77</v>
      </c>
      <c r="E12" s="130" t="s">
        <v>79</v>
      </c>
      <c r="F12" s="129" t="s">
        <v>78</v>
      </c>
      <c r="G12" s="129" t="s">
        <v>80</v>
      </c>
      <c r="H12" s="129" t="s">
        <v>3</v>
      </c>
      <c r="I12" s="131"/>
      <c r="J12" s="131"/>
      <c r="K12" s="131"/>
    </row>
    <row r="13" spans="1:15" ht="13.5" customHeight="1" x14ac:dyDescent="0.2">
      <c r="B13" s="132" t="s">
        <v>42</v>
      </c>
      <c r="C13" s="133" t="s">
        <v>4</v>
      </c>
      <c r="D13" s="134">
        <v>79348172.950000003</v>
      </c>
      <c r="E13" s="135">
        <v>80184789.390000001</v>
      </c>
      <c r="F13" s="134">
        <v>0</v>
      </c>
      <c r="G13" s="134">
        <v>0</v>
      </c>
      <c r="H13" s="136">
        <v>836616.44</v>
      </c>
      <c r="I13" s="137"/>
      <c r="J13" s="138"/>
      <c r="K13" s="138"/>
      <c r="M13" s="139"/>
    </row>
    <row r="14" spans="1:15" x14ac:dyDescent="0.2">
      <c r="B14" s="140" t="s">
        <v>43</v>
      </c>
      <c r="C14" s="141" t="s">
        <v>5</v>
      </c>
      <c r="D14" s="142">
        <v>24682776.41</v>
      </c>
      <c r="E14" s="143">
        <v>24822949.899999999</v>
      </c>
      <c r="F14" s="144">
        <v>0</v>
      </c>
      <c r="G14" s="144">
        <v>0</v>
      </c>
      <c r="H14" s="145">
        <v>140173.49</v>
      </c>
      <c r="I14" s="146"/>
      <c r="J14" s="138"/>
      <c r="K14" s="147"/>
      <c r="L14" s="148"/>
      <c r="M14" s="149"/>
    </row>
    <row r="15" spans="1:15" x14ac:dyDescent="0.2">
      <c r="B15" s="140" t="s">
        <v>44</v>
      </c>
      <c r="C15" s="141" t="s">
        <v>6</v>
      </c>
      <c r="D15" s="142">
        <v>64088815.240000002</v>
      </c>
      <c r="E15" s="143">
        <v>64430775.5</v>
      </c>
      <c r="F15" s="144">
        <v>0</v>
      </c>
      <c r="G15" s="144">
        <v>0</v>
      </c>
      <c r="H15" s="145">
        <v>341960.26</v>
      </c>
      <c r="I15" s="146"/>
      <c r="J15" s="150"/>
      <c r="K15" s="150"/>
      <c r="L15" s="151"/>
    </row>
    <row r="16" spans="1:15" x14ac:dyDescent="0.2">
      <c r="B16" s="140" t="s">
        <v>45</v>
      </c>
      <c r="C16" s="141" t="s">
        <v>7</v>
      </c>
      <c r="D16" s="142">
        <v>2273885.41</v>
      </c>
      <c r="E16" s="143">
        <v>2235939.6</v>
      </c>
      <c r="F16" s="142">
        <v>0</v>
      </c>
      <c r="G16" s="142">
        <v>-63220.38</v>
      </c>
      <c r="H16" s="152">
        <v>25274.57</v>
      </c>
      <c r="I16" s="137"/>
      <c r="J16" s="150"/>
      <c r="K16" s="150"/>
      <c r="M16" s="139"/>
      <c r="N16" s="153"/>
      <c r="O16" s="153" t="s">
        <v>8</v>
      </c>
    </row>
    <row r="17" spans="2:15" x14ac:dyDescent="0.2">
      <c r="B17" s="140" t="s">
        <v>46</v>
      </c>
      <c r="C17" s="141" t="s">
        <v>9</v>
      </c>
      <c r="D17" s="154">
        <v>38414757.640000001</v>
      </c>
      <c r="E17" s="143">
        <v>36422633.759999998</v>
      </c>
      <c r="F17" s="144">
        <v>0</v>
      </c>
      <c r="G17" s="155">
        <v>-2274378.0699999998</v>
      </c>
      <c r="H17" s="145">
        <v>282257.19</v>
      </c>
      <c r="I17" s="137"/>
      <c r="J17" s="150"/>
      <c r="K17" s="150"/>
      <c r="L17" s="156"/>
      <c r="M17" s="149"/>
      <c r="N17" s="157"/>
      <c r="O17" s="138"/>
    </row>
    <row r="18" spans="2:15" x14ac:dyDescent="0.2">
      <c r="B18" s="140" t="s">
        <v>47</v>
      </c>
      <c r="C18" s="141" t="s">
        <v>10</v>
      </c>
      <c r="D18" s="142">
        <v>42971843.530000001</v>
      </c>
      <c r="E18" s="143">
        <v>42962870.829999998</v>
      </c>
      <c r="F18" s="144">
        <v>0</v>
      </c>
      <c r="G18" s="144">
        <v>0</v>
      </c>
      <c r="H18" s="145">
        <v>-8972.7000000000007</v>
      </c>
      <c r="I18" s="146"/>
      <c r="J18" s="158"/>
      <c r="K18" s="150"/>
      <c r="M18" s="139"/>
      <c r="N18" s="157"/>
      <c r="O18" s="159"/>
    </row>
    <row r="19" spans="2:15" x14ac:dyDescent="0.2">
      <c r="B19" s="140" t="s">
        <v>48</v>
      </c>
      <c r="C19" s="160" t="s">
        <v>11</v>
      </c>
      <c r="D19" s="142">
        <v>92249789.079999998</v>
      </c>
      <c r="E19" s="143">
        <v>93316826.700000003</v>
      </c>
      <c r="F19" s="144">
        <v>0</v>
      </c>
      <c r="G19" s="144">
        <v>0</v>
      </c>
      <c r="H19" s="145">
        <v>1067037.6200000001</v>
      </c>
      <c r="I19" s="161"/>
      <c r="J19" s="150"/>
      <c r="K19" s="150"/>
      <c r="N19" s="138"/>
    </row>
    <row r="20" spans="2:15" x14ac:dyDescent="0.2">
      <c r="B20" s="140" t="s">
        <v>49</v>
      </c>
      <c r="C20" s="160" t="s">
        <v>12</v>
      </c>
      <c r="D20" s="162">
        <v>6667984.6100000003</v>
      </c>
      <c r="E20" s="143">
        <v>235358.83</v>
      </c>
      <c r="F20" s="142">
        <v>5550206.7400000002</v>
      </c>
      <c r="G20" s="155">
        <v>-12008257.109999999</v>
      </c>
      <c r="H20" s="152">
        <v>25424.59</v>
      </c>
      <c r="I20" s="137"/>
      <c r="J20" s="163"/>
      <c r="K20" s="163"/>
      <c r="N20" s="164"/>
      <c r="O20" s="138"/>
    </row>
    <row r="21" spans="2:15" x14ac:dyDescent="0.2">
      <c r="B21" s="140" t="s">
        <v>50</v>
      </c>
      <c r="C21" s="160" t="s">
        <v>13</v>
      </c>
      <c r="D21" s="162">
        <v>109608419.68000001</v>
      </c>
      <c r="E21" s="143">
        <v>118008570.78</v>
      </c>
      <c r="F21" s="142">
        <v>7501839.8700000001</v>
      </c>
      <c r="G21" s="142">
        <v>0</v>
      </c>
      <c r="H21" s="152">
        <v>898311.23</v>
      </c>
      <c r="I21" s="137"/>
      <c r="J21" s="163"/>
      <c r="K21" s="163"/>
      <c r="L21" s="156"/>
      <c r="M21" s="149"/>
      <c r="N21" s="164"/>
      <c r="O21" s="138"/>
    </row>
    <row r="22" spans="2:15" x14ac:dyDescent="0.2">
      <c r="B22" s="140" t="s">
        <v>51</v>
      </c>
      <c r="C22" s="160" t="s">
        <v>14</v>
      </c>
      <c r="D22" s="165">
        <v>11479373.57</v>
      </c>
      <c r="E22" s="143">
        <v>11597035.58</v>
      </c>
      <c r="F22" s="142">
        <v>0</v>
      </c>
      <c r="G22" s="142">
        <v>0</v>
      </c>
      <c r="H22" s="152">
        <v>117662.01</v>
      </c>
      <c r="I22" s="137"/>
      <c r="J22" s="150"/>
      <c r="K22" s="150"/>
      <c r="N22" s="157"/>
      <c r="O22" s="166"/>
    </row>
    <row r="23" spans="2:15" x14ac:dyDescent="0.2">
      <c r="B23" s="140" t="s">
        <v>52</v>
      </c>
      <c r="C23" s="160" t="s">
        <v>15</v>
      </c>
      <c r="D23" s="142">
        <v>940993.39</v>
      </c>
      <c r="E23" s="143">
        <v>924586.6</v>
      </c>
      <c r="F23" s="142">
        <v>0</v>
      </c>
      <c r="G23" s="155">
        <v>-26851.4</v>
      </c>
      <c r="H23" s="152">
        <v>10444.61</v>
      </c>
      <c r="I23" s="167"/>
      <c r="J23" s="150"/>
      <c r="K23" s="150"/>
      <c r="N23" s="157"/>
      <c r="O23" s="138"/>
    </row>
    <row r="24" spans="2:15" x14ac:dyDescent="0.2">
      <c r="B24" s="140" t="s">
        <v>53</v>
      </c>
      <c r="C24" s="160" t="s">
        <v>16</v>
      </c>
      <c r="D24" s="142">
        <v>41990201.479999997</v>
      </c>
      <c r="E24" s="143">
        <v>42248866.32</v>
      </c>
      <c r="F24" s="142">
        <v>0</v>
      </c>
      <c r="G24" s="142">
        <v>0</v>
      </c>
      <c r="H24" s="152">
        <v>258664.84</v>
      </c>
      <c r="I24" s="253"/>
      <c r="J24" s="150"/>
      <c r="K24" s="150"/>
      <c r="N24" s="157"/>
      <c r="O24" s="166"/>
    </row>
    <row r="25" spans="2:15" x14ac:dyDescent="0.2">
      <c r="B25" s="140" t="s">
        <v>46</v>
      </c>
      <c r="C25" s="160" t="s">
        <v>92</v>
      </c>
      <c r="D25" s="169">
        <v>39740.379999999997</v>
      </c>
      <c r="E25" s="143">
        <v>4331787.76</v>
      </c>
      <c r="F25" s="169">
        <v>4459440.53</v>
      </c>
      <c r="G25" s="170">
        <v>-186524.1</v>
      </c>
      <c r="H25" s="171">
        <v>19130.95</v>
      </c>
      <c r="I25" s="253"/>
      <c r="J25" s="150"/>
      <c r="K25" s="150"/>
      <c r="N25" s="172"/>
      <c r="O25" s="126"/>
    </row>
    <row r="26" spans="2:15" x14ac:dyDescent="0.2">
      <c r="B26" s="140" t="s">
        <v>54</v>
      </c>
      <c r="C26" s="160" t="s">
        <v>17</v>
      </c>
      <c r="D26" s="165">
        <v>53788815.159999996</v>
      </c>
      <c r="E26" s="143">
        <v>54220142.539999999</v>
      </c>
      <c r="F26" s="144">
        <v>0</v>
      </c>
      <c r="G26" s="144">
        <v>0</v>
      </c>
      <c r="H26" s="145">
        <v>431327.38</v>
      </c>
      <c r="I26" s="253"/>
      <c r="J26" s="173"/>
      <c r="K26" s="147"/>
      <c r="M26" s="174"/>
      <c r="N26" s="157"/>
      <c r="O26" s="126"/>
    </row>
    <row r="27" spans="2:15" ht="15" customHeight="1" x14ac:dyDescent="0.2">
      <c r="B27" s="140" t="s">
        <v>55</v>
      </c>
      <c r="C27" s="160" t="s">
        <v>18</v>
      </c>
      <c r="D27" s="162">
        <v>15539251.470000001</v>
      </c>
      <c r="E27" s="143">
        <v>15652193.949999999</v>
      </c>
      <c r="F27" s="144">
        <v>0</v>
      </c>
      <c r="G27" s="144">
        <v>0</v>
      </c>
      <c r="H27" s="145">
        <v>112942.48</v>
      </c>
      <c r="I27" s="168"/>
      <c r="J27" s="163"/>
      <c r="K27" s="163"/>
      <c r="N27" s="157"/>
      <c r="O27" s="126"/>
    </row>
    <row r="28" spans="2:15" ht="14.25" customHeight="1" x14ac:dyDescent="0.2">
      <c r="B28" s="140" t="s">
        <v>56</v>
      </c>
      <c r="C28" s="160" t="s">
        <v>19</v>
      </c>
      <c r="D28" s="154">
        <v>17614172.940000001</v>
      </c>
      <c r="E28" s="143">
        <v>17549632.670000002</v>
      </c>
      <c r="F28" s="162">
        <v>0</v>
      </c>
      <c r="G28" s="162">
        <v>0</v>
      </c>
      <c r="H28" s="175">
        <v>-64540.27</v>
      </c>
      <c r="I28" s="176"/>
      <c r="J28" s="163"/>
      <c r="K28" s="138"/>
      <c r="L28" s="177"/>
      <c r="M28" s="178"/>
    </row>
    <row r="29" spans="2:15" ht="13.5" customHeight="1" x14ac:dyDescent="0.2">
      <c r="B29" s="140" t="s">
        <v>57</v>
      </c>
      <c r="C29" s="160" t="s">
        <v>20</v>
      </c>
      <c r="D29" s="162">
        <v>0</v>
      </c>
      <c r="E29" s="143">
        <v>3513.25</v>
      </c>
      <c r="F29" s="169">
        <v>4000</v>
      </c>
      <c r="G29" s="170">
        <v>-498</v>
      </c>
      <c r="H29" s="171">
        <v>11.25</v>
      </c>
      <c r="I29" s="179"/>
      <c r="J29" s="179"/>
      <c r="K29" s="179"/>
      <c r="L29" s="178"/>
      <c r="M29" s="178"/>
    </row>
    <row r="30" spans="2:15" x14ac:dyDescent="0.2">
      <c r="B30" s="180" t="s">
        <v>49</v>
      </c>
      <c r="C30" s="160" t="s">
        <v>21</v>
      </c>
      <c r="D30" s="162">
        <v>35154087.450000003</v>
      </c>
      <c r="E30" s="143">
        <v>33106795.550000001</v>
      </c>
      <c r="F30" s="165">
        <v>0</v>
      </c>
      <c r="G30" s="165">
        <v>0</v>
      </c>
      <c r="H30" s="181">
        <v>-2047291.9</v>
      </c>
      <c r="I30" s="176"/>
      <c r="J30" s="163"/>
      <c r="K30" s="163"/>
      <c r="L30" s="178"/>
      <c r="M30" s="178"/>
    </row>
    <row r="31" spans="2:15" ht="13.5" thickBot="1" x14ac:dyDescent="0.25">
      <c r="B31" s="182" t="s">
        <v>58</v>
      </c>
      <c r="C31" s="183" t="s">
        <v>22</v>
      </c>
      <c r="D31" s="184">
        <v>12614791.689999999</v>
      </c>
      <c r="E31" s="185">
        <v>12572336.619999999</v>
      </c>
      <c r="F31" s="186">
        <v>0</v>
      </c>
      <c r="G31" s="186">
        <v>0</v>
      </c>
      <c r="H31" s="187">
        <v>-42455.07</v>
      </c>
      <c r="I31" s="146"/>
      <c r="J31" s="147"/>
      <c r="K31" s="138"/>
      <c r="L31" s="178"/>
      <c r="M31" s="178"/>
    </row>
    <row r="32" spans="2:15" x14ac:dyDescent="0.2">
      <c r="B32" s="188" t="s">
        <v>59</v>
      </c>
      <c r="C32" s="189" t="s">
        <v>23</v>
      </c>
      <c r="D32" s="190">
        <v>15979029.720000001</v>
      </c>
      <c r="E32" s="135">
        <v>16107779.800000001</v>
      </c>
      <c r="F32" s="191">
        <v>0</v>
      </c>
      <c r="G32" s="191">
        <v>0</v>
      </c>
      <c r="H32" s="192">
        <v>128750.08</v>
      </c>
      <c r="I32" s="193"/>
      <c r="J32" s="194"/>
      <c r="K32" s="195"/>
      <c r="L32" s="178"/>
      <c r="M32" s="196"/>
    </row>
    <row r="33" spans="2:14" x14ac:dyDescent="0.2">
      <c r="B33" s="180" t="s">
        <v>60</v>
      </c>
      <c r="C33" s="197" t="s">
        <v>24</v>
      </c>
      <c r="D33" s="162">
        <v>49047680.560000002</v>
      </c>
      <c r="E33" s="143">
        <v>49403176.280000001</v>
      </c>
      <c r="F33" s="165">
        <v>0</v>
      </c>
      <c r="G33" s="165">
        <v>0</v>
      </c>
      <c r="H33" s="181">
        <v>355495.72</v>
      </c>
      <c r="I33" s="198"/>
      <c r="J33" s="199"/>
      <c r="K33" s="199"/>
      <c r="L33" s="178"/>
      <c r="M33" s="178"/>
    </row>
    <row r="34" spans="2:14" x14ac:dyDescent="0.2">
      <c r="B34" s="180" t="s">
        <v>93</v>
      </c>
      <c r="C34" s="197" t="s">
        <v>25</v>
      </c>
      <c r="D34" s="162">
        <v>18849377.649999999</v>
      </c>
      <c r="E34" s="143">
        <v>18934222.219999999</v>
      </c>
      <c r="F34" s="165">
        <v>0</v>
      </c>
      <c r="G34" s="165">
        <v>0</v>
      </c>
      <c r="H34" s="181">
        <v>84844.57</v>
      </c>
      <c r="I34" s="200"/>
      <c r="J34" s="201"/>
      <c r="K34" s="195"/>
      <c r="L34" s="202"/>
      <c r="M34" s="178"/>
    </row>
    <row r="35" spans="2:14" x14ac:dyDescent="0.2">
      <c r="B35" s="180" t="s">
        <v>87</v>
      </c>
      <c r="C35" s="197" t="s">
        <v>26</v>
      </c>
      <c r="D35" s="169">
        <v>8171300.75</v>
      </c>
      <c r="E35" s="143">
        <v>8173028.6500000004</v>
      </c>
      <c r="F35" s="162">
        <v>0</v>
      </c>
      <c r="G35" s="162">
        <v>0</v>
      </c>
      <c r="H35" s="175">
        <v>1727.9</v>
      </c>
      <c r="I35" s="203"/>
      <c r="J35" s="204"/>
      <c r="K35" s="195"/>
      <c r="L35" s="178"/>
      <c r="M35" s="178"/>
    </row>
    <row r="36" spans="2:14" ht="14.25" customHeight="1" x14ac:dyDescent="0.2">
      <c r="B36" s="180" t="s">
        <v>94</v>
      </c>
      <c r="C36" s="197" t="s">
        <v>27</v>
      </c>
      <c r="D36" s="169">
        <v>22549118.579999998</v>
      </c>
      <c r="E36" s="143">
        <v>22249590.84</v>
      </c>
      <c r="F36" s="162">
        <v>0</v>
      </c>
      <c r="G36" s="162">
        <v>0</v>
      </c>
      <c r="H36" s="175">
        <v>-299527.74</v>
      </c>
      <c r="I36" s="205"/>
      <c r="J36" s="158"/>
      <c r="K36" s="158"/>
      <c r="L36" s="177"/>
      <c r="M36" s="196"/>
    </row>
    <row r="37" spans="2:14" ht="12.75" customHeight="1" x14ac:dyDescent="0.2">
      <c r="B37" s="180" t="s">
        <v>63</v>
      </c>
      <c r="C37" s="197" t="s">
        <v>28</v>
      </c>
      <c r="D37" s="169">
        <v>21726830.649999999</v>
      </c>
      <c r="E37" s="143">
        <v>21936821.460000001</v>
      </c>
      <c r="F37" s="165">
        <v>0</v>
      </c>
      <c r="G37" s="165">
        <v>0</v>
      </c>
      <c r="H37" s="181">
        <v>209990.81</v>
      </c>
      <c r="I37" s="204"/>
      <c r="J37" s="206"/>
      <c r="K37" s="195"/>
      <c r="L37" s="202"/>
      <c r="M37" s="178"/>
    </row>
    <row r="38" spans="2:14" ht="13.5" customHeight="1" x14ac:dyDescent="0.2">
      <c r="B38" s="140" t="s">
        <v>95</v>
      </c>
      <c r="C38" s="197" t="s">
        <v>29</v>
      </c>
      <c r="D38" s="162">
        <v>14422938.949999999</v>
      </c>
      <c r="E38" s="143">
        <v>14120858.17</v>
      </c>
      <c r="F38" s="165">
        <v>0</v>
      </c>
      <c r="G38" s="165">
        <v>0</v>
      </c>
      <c r="H38" s="181">
        <v>-302080.78000000003</v>
      </c>
      <c r="I38" s="249"/>
      <c r="J38" s="250"/>
      <c r="K38" s="250"/>
      <c r="L38" s="84"/>
      <c r="M38" s="84"/>
      <c r="N38" s="207"/>
    </row>
    <row r="39" spans="2:14" ht="14.25" customHeight="1" x14ac:dyDescent="0.2">
      <c r="B39" s="140" t="s">
        <v>96</v>
      </c>
      <c r="C39" s="197" t="s">
        <v>30</v>
      </c>
      <c r="D39" s="169">
        <v>14245330.59</v>
      </c>
      <c r="E39" s="143">
        <v>13231515.539999999</v>
      </c>
      <c r="F39" s="169">
        <v>0</v>
      </c>
      <c r="G39" s="169">
        <v>0</v>
      </c>
      <c r="H39" s="171">
        <v>-1013815.05</v>
      </c>
      <c r="I39" s="249"/>
      <c r="J39" s="250"/>
      <c r="K39" s="250"/>
      <c r="L39" s="84"/>
      <c r="M39" s="84"/>
      <c r="N39" s="208"/>
    </row>
    <row r="40" spans="2:14" ht="13.5" customHeight="1" thickBot="1" x14ac:dyDescent="0.25">
      <c r="B40" s="209" t="s">
        <v>71</v>
      </c>
      <c r="C40" s="210" t="s">
        <v>39</v>
      </c>
      <c r="D40" s="211">
        <v>1621899.85</v>
      </c>
      <c r="E40" s="212">
        <v>3416153.98</v>
      </c>
      <c r="F40" s="211">
        <v>1775662.52</v>
      </c>
      <c r="G40" s="211">
        <v>0</v>
      </c>
      <c r="H40" s="213">
        <v>18591.61</v>
      </c>
      <c r="I40" s="249"/>
      <c r="J40" s="250"/>
      <c r="K40" s="250"/>
      <c r="L40" s="214"/>
      <c r="M40" s="214"/>
      <c r="N40" s="208"/>
    </row>
    <row r="41" spans="2:14" ht="13.5" customHeight="1" x14ac:dyDescent="0.2">
      <c r="B41" s="132" t="s">
        <v>64</v>
      </c>
      <c r="C41" s="189" t="s">
        <v>31</v>
      </c>
      <c r="D41" s="190">
        <v>5038197.63</v>
      </c>
      <c r="E41" s="135">
        <v>5067605.2300000004</v>
      </c>
      <c r="F41" s="190">
        <v>0</v>
      </c>
      <c r="G41" s="190">
        <v>0</v>
      </c>
      <c r="H41" s="215">
        <v>29407.599999999999</v>
      </c>
      <c r="I41" s="249"/>
      <c r="J41" s="250"/>
      <c r="K41" s="250"/>
      <c r="L41" s="84"/>
      <c r="M41" s="84"/>
      <c r="N41" s="208"/>
    </row>
    <row r="42" spans="2:14" ht="13.5" customHeight="1" x14ac:dyDescent="0.2">
      <c r="B42" s="140" t="s">
        <v>97</v>
      </c>
      <c r="C42" s="197" t="s">
        <v>32</v>
      </c>
      <c r="D42" s="162">
        <v>11424808.65</v>
      </c>
      <c r="E42" s="143">
        <v>11506964.810000001</v>
      </c>
      <c r="F42" s="162">
        <v>0</v>
      </c>
      <c r="G42" s="162">
        <v>0</v>
      </c>
      <c r="H42" s="175">
        <v>82156.160000000003</v>
      </c>
      <c r="I42" s="204"/>
      <c r="J42" s="195"/>
      <c r="K42" s="195"/>
      <c r="L42" s="202"/>
      <c r="M42" s="216"/>
      <c r="N42" s="217"/>
    </row>
    <row r="43" spans="2:14" ht="13.5" customHeight="1" thickBot="1" x14ac:dyDescent="0.25">
      <c r="B43" s="209" t="s">
        <v>66</v>
      </c>
      <c r="C43" s="218" t="s">
        <v>33</v>
      </c>
      <c r="D43" s="219">
        <v>2189038.64</v>
      </c>
      <c r="E43" s="212">
        <v>2221473.38</v>
      </c>
      <c r="F43" s="219">
        <v>0</v>
      </c>
      <c r="G43" s="219">
        <v>0</v>
      </c>
      <c r="H43" s="220">
        <v>32434.74</v>
      </c>
      <c r="I43" s="251"/>
      <c r="J43" s="252"/>
      <c r="K43" s="252"/>
      <c r="L43" s="178"/>
      <c r="M43" s="178"/>
    </row>
    <row r="44" spans="2:14" ht="12.75" customHeight="1" x14ac:dyDescent="0.2">
      <c r="B44" s="221" t="s">
        <v>98</v>
      </c>
      <c r="C44" s="222" t="s">
        <v>34</v>
      </c>
      <c r="D44" s="223">
        <v>6604961.2999999998</v>
      </c>
      <c r="E44" s="224">
        <v>6524928.9500000002</v>
      </c>
      <c r="F44" s="223">
        <v>0</v>
      </c>
      <c r="G44" s="223">
        <v>0</v>
      </c>
      <c r="H44" s="225">
        <v>-80032.350000000006</v>
      </c>
      <c r="I44" s="251"/>
      <c r="J44" s="252"/>
      <c r="K44" s="252"/>
      <c r="L44" s="178"/>
      <c r="M44" s="178"/>
    </row>
    <row r="45" spans="2:14" ht="13.5" customHeight="1" x14ac:dyDescent="0.2">
      <c r="B45" s="140" t="s">
        <v>89</v>
      </c>
      <c r="C45" s="197" t="s">
        <v>35</v>
      </c>
      <c r="D45" s="169">
        <v>3486811.6</v>
      </c>
      <c r="E45" s="143">
        <v>3474044.57</v>
      </c>
      <c r="F45" s="169">
        <v>0</v>
      </c>
      <c r="G45" s="169">
        <v>0</v>
      </c>
      <c r="H45" s="171">
        <v>-12767.03</v>
      </c>
      <c r="I45" s="251"/>
      <c r="J45" s="252"/>
      <c r="K45" s="252"/>
      <c r="L45" s="177"/>
      <c r="M45" s="178"/>
    </row>
    <row r="46" spans="2:14" ht="13.5" customHeight="1" x14ac:dyDescent="0.2">
      <c r="B46" s="140" t="s">
        <v>99</v>
      </c>
      <c r="C46" s="197" t="s">
        <v>36</v>
      </c>
      <c r="D46" s="162">
        <v>7543346.21</v>
      </c>
      <c r="E46" s="143">
        <v>7613388.4400000004</v>
      </c>
      <c r="F46" s="169">
        <v>0</v>
      </c>
      <c r="G46" s="169">
        <v>0</v>
      </c>
      <c r="H46" s="171">
        <v>70042.23</v>
      </c>
      <c r="I46" s="226"/>
      <c r="J46" s="226"/>
      <c r="K46" s="226"/>
      <c r="L46" s="178"/>
      <c r="M46" s="178"/>
    </row>
    <row r="47" spans="2:14" ht="13.5" customHeight="1" thickBot="1" x14ac:dyDescent="0.25">
      <c r="B47" s="209" t="s">
        <v>69</v>
      </c>
      <c r="C47" s="227" t="s">
        <v>37</v>
      </c>
      <c r="D47" s="228">
        <v>11269747.300000001</v>
      </c>
      <c r="E47" s="185">
        <v>11401757.210000001</v>
      </c>
      <c r="F47" s="228">
        <v>0</v>
      </c>
      <c r="G47" s="228">
        <v>0</v>
      </c>
      <c r="H47" s="229">
        <v>32009.91</v>
      </c>
      <c r="I47" s="179"/>
      <c r="J47" s="179"/>
      <c r="K47" s="179"/>
      <c r="L47" s="178"/>
      <c r="M47" s="230"/>
    </row>
    <row r="48" spans="2:14" ht="14.25" customHeight="1" thickBot="1" x14ac:dyDescent="0.25">
      <c r="B48" s="231" t="s">
        <v>70</v>
      </c>
      <c r="C48" s="232" t="s">
        <v>38</v>
      </c>
      <c r="D48" s="233">
        <v>24155188.399999999</v>
      </c>
      <c r="E48" s="234">
        <v>24355300.23</v>
      </c>
      <c r="F48" s="235">
        <v>0</v>
      </c>
      <c r="G48" s="235">
        <v>0</v>
      </c>
      <c r="H48" s="235">
        <v>200111.83</v>
      </c>
      <c r="I48" s="236"/>
      <c r="J48" s="237"/>
      <c r="K48" s="237"/>
      <c r="L48" s="178"/>
      <c r="M48" s="238"/>
    </row>
    <row r="49" spans="1:14" ht="15" customHeight="1" thickBot="1" x14ac:dyDescent="0.25">
      <c r="A49" s="84"/>
      <c r="B49" s="775" t="s">
        <v>40</v>
      </c>
      <c r="C49" s="776"/>
      <c r="D49" s="239">
        <f>SUM(D13:D48)</f>
        <v>887793479.11000013</v>
      </c>
      <c r="E49" s="245">
        <f>SUM(E13:E48)</f>
        <v>894566215.88999999</v>
      </c>
      <c r="F49" s="246"/>
      <c r="G49" s="247"/>
      <c r="H49" s="247"/>
      <c r="I49" s="240"/>
      <c r="J49" s="240"/>
      <c r="K49" s="240"/>
      <c r="L49" s="178"/>
      <c r="M49" s="248"/>
    </row>
    <row r="50" spans="1:14" ht="12" customHeight="1" x14ac:dyDescent="0.2">
      <c r="B50" s="122"/>
      <c r="C50" s="122"/>
      <c r="D50" s="255"/>
      <c r="E50" s="255"/>
      <c r="F50" s="255"/>
      <c r="G50" s="241"/>
      <c r="H50" s="241"/>
      <c r="I50" s="241"/>
      <c r="J50" s="122"/>
      <c r="K50" s="122"/>
      <c r="M50" s="248"/>
      <c r="N50" s="156"/>
    </row>
    <row r="51" spans="1:14" ht="11.25" customHeight="1" x14ac:dyDescent="0.25">
      <c r="B51" s="384"/>
      <c r="C51" s="122"/>
      <c r="D51" s="242"/>
      <c r="E51" s="242"/>
      <c r="F51" s="769"/>
      <c r="G51" s="769"/>
      <c r="H51" s="769"/>
      <c r="I51" s="241"/>
      <c r="J51" s="122"/>
      <c r="K51" s="122"/>
      <c r="M51" s="248"/>
      <c r="N51" s="156"/>
    </row>
    <row r="52" spans="1:14" ht="11.25" customHeight="1" x14ac:dyDescent="0.25">
      <c r="B52" s="384"/>
      <c r="C52" s="122"/>
      <c r="D52" s="242"/>
      <c r="E52" s="242"/>
      <c r="F52" s="542"/>
      <c r="G52" s="542"/>
      <c r="H52" s="542"/>
      <c r="I52" s="542"/>
      <c r="J52" s="122"/>
      <c r="K52" s="122"/>
      <c r="M52" s="248"/>
      <c r="N52" s="156"/>
    </row>
    <row r="53" spans="1:14" ht="11.25" customHeight="1" x14ac:dyDescent="0.25">
      <c r="B53" s="338"/>
      <c r="C53" s="122"/>
      <c r="D53" s="399"/>
      <c r="E53" s="399"/>
      <c r="F53" s="399"/>
      <c r="G53" s="241"/>
      <c r="H53" s="241"/>
      <c r="I53" s="241"/>
      <c r="J53" s="122"/>
      <c r="K53" s="122"/>
      <c r="N53" s="156"/>
    </row>
    <row r="54" spans="1:14" ht="11.25" customHeight="1" x14ac:dyDescent="0.2">
      <c r="B54" s="543"/>
      <c r="C54" s="122"/>
      <c r="D54" s="399"/>
      <c r="E54" s="399"/>
      <c r="F54" s="399"/>
      <c r="G54" s="123"/>
      <c r="H54" s="241"/>
      <c r="I54" s="241"/>
      <c r="J54" s="122"/>
      <c r="K54" s="122"/>
      <c r="N54" s="156"/>
    </row>
    <row r="55" spans="1:14" ht="14.25" customHeight="1" x14ac:dyDescent="0.2">
      <c r="C55" s="398"/>
      <c r="D55" s="770"/>
      <c r="E55" s="770"/>
      <c r="F55" s="770"/>
      <c r="G55" s="398"/>
      <c r="H55" s="398"/>
    </row>
    <row r="56" spans="1:14" ht="15.75" customHeight="1" x14ac:dyDescent="0.2">
      <c r="C56" s="243"/>
      <c r="D56" s="777"/>
      <c r="E56" s="777"/>
      <c r="F56" s="777"/>
      <c r="G56" s="243"/>
      <c r="H56" s="243"/>
      <c r="I56" s="243"/>
      <c r="J56" s="243"/>
      <c r="K56" s="243"/>
      <c r="L56" s="243"/>
    </row>
    <row r="57" spans="1:14" ht="15.75" customHeight="1" x14ac:dyDescent="0.2">
      <c r="B57" s="778" t="s">
        <v>122</v>
      </c>
      <c r="C57" s="778"/>
      <c r="D57" s="778"/>
      <c r="E57" s="778"/>
      <c r="F57" s="778"/>
      <c r="G57" s="778"/>
      <c r="H57" s="778"/>
      <c r="K57" s="244"/>
      <c r="L57" s="244"/>
    </row>
    <row r="58" spans="1:14" ht="15" customHeight="1" x14ac:dyDescent="0.2">
      <c r="B58" s="779" t="s">
        <v>74</v>
      </c>
      <c r="C58" s="779"/>
      <c r="D58" s="779"/>
      <c r="E58" s="779"/>
      <c r="F58" s="779"/>
      <c r="G58" s="779"/>
      <c r="H58" s="779"/>
    </row>
    <row r="59" spans="1:14" ht="12.75" customHeight="1" x14ac:dyDescent="0.2">
      <c r="B59" s="779" t="s">
        <v>118</v>
      </c>
      <c r="C59" s="779"/>
      <c r="D59" s="779"/>
      <c r="E59" s="779"/>
      <c r="F59" s="779"/>
      <c r="G59" s="779"/>
      <c r="H59" s="779"/>
    </row>
    <row r="60" spans="1:14" ht="15" customHeight="1" x14ac:dyDescent="0.2">
      <c r="B60" s="780" t="s">
        <v>119</v>
      </c>
      <c r="C60" s="780"/>
      <c r="D60" s="780"/>
      <c r="E60" s="780"/>
      <c r="F60" s="780"/>
      <c r="G60" s="780"/>
      <c r="H60" s="780"/>
    </row>
    <row r="61" spans="1:14" ht="15" x14ac:dyDescent="0.2">
      <c r="C61" s="259"/>
      <c r="E61" s="770"/>
      <c r="F61" s="770"/>
      <c r="G61" s="770"/>
    </row>
    <row r="62" spans="1:14" ht="15" x14ac:dyDescent="0.2">
      <c r="C62" s="398"/>
      <c r="E62" s="777"/>
      <c r="F62" s="777"/>
      <c r="G62" s="777"/>
    </row>
    <row r="63" spans="1:14" x14ac:dyDescent="0.2">
      <c r="C63" s="398"/>
    </row>
    <row r="64" spans="1:14" x14ac:dyDescent="0.2">
      <c r="C64" s="243"/>
    </row>
    <row r="68" spans="4:4" x14ac:dyDescent="0.2">
      <c r="D68" s="121" t="s">
        <v>8</v>
      </c>
    </row>
  </sheetData>
  <mergeCells count="14">
    <mergeCell ref="E61:G61"/>
    <mergeCell ref="E62:G62"/>
    <mergeCell ref="D56:F56"/>
    <mergeCell ref="B57:H57"/>
    <mergeCell ref="B58:H58"/>
    <mergeCell ref="B59:H59"/>
    <mergeCell ref="B60:H60"/>
    <mergeCell ref="F51:H51"/>
    <mergeCell ref="D55:F55"/>
    <mergeCell ref="B4:H4"/>
    <mergeCell ref="G11:K11"/>
    <mergeCell ref="B8:H9"/>
    <mergeCell ref="B5:H5"/>
    <mergeCell ref="B49:C49"/>
  </mergeCells>
  <pageMargins left="0.59055118110236227" right="0.59055118110236227" top="0.31496062992125984" bottom="0.39370078740157483" header="0.31496062992125984" footer="0.31496062992125984"/>
  <pageSetup paperSize="9" scale="70" orientation="landscape" horizontalDpi="4294967292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67"/>
  <sheetViews>
    <sheetView topLeftCell="A13" workbookViewId="0">
      <selection activeCell="H49" sqref="H49"/>
    </sheetView>
  </sheetViews>
  <sheetFormatPr defaultColWidth="9.140625" defaultRowHeight="12.75" x14ac:dyDescent="0.2"/>
  <cols>
    <col min="1" max="1" width="8.28515625" style="1" customWidth="1"/>
    <col min="2" max="2" width="20.5703125" style="1" customWidth="1"/>
    <col min="3" max="3" width="19.85546875" style="1" customWidth="1"/>
    <col min="4" max="4" width="54.85546875" style="1" customWidth="1"/>
    <col min="5" max="5" width="19.5703125" style="1" customWidth="1"/>
    <col min="6" max="6" width="17.7109375" style="1" customWidth="1"/>
    <col min="7" max="7" width="17.5703125" style="1" customWidth="1"/>
    <col min="8" max="8" width="17.42578125" style="1" customWidth="1"/>
    <col min="9" max="9" width="20" style="1" customWidth="1"/>
    <col min="10" max="10" width="16.28515625" style="1" customWidth="1"/>
    <col min="11" max="11" width="21.7109375" style="1" customWidth="1"/>
    <col min="12" max="12" width="14.85546875" style="1" customWidth="1"/>
    <col min="13" max="13" width="16.85546875" style="1" customWidth="1"/>
    <col min="14" max="16384" width="9.140625" style="1"/>
  </cols>
  <sheetData>
    <row r="1" spans="2:13" ht="12" customHeight="1" x14ac:dyDescent="0.2"/>
    <row r="2" spans="2:13" ht="51" customHeight="1" x14ac:dyDescent="0.2">
      <c r="E2" s="718"/>
      <c r="F2" s="718"/>
    </row>
    <row r="3" spans="2:13" ht="10.5" customHeight="1" x14ac:dyDescent="0.25">
      <c r="B3" s="838" t="s">
        <v>0</v>
      </c>
      <c r="C3" s="838"/>
      <c r="D3" s="838"/>
      <c r="E3" s="838"/>
      <c r="F3" s="838"/>
      <c r="G3" s="838"/>
      <c r="H3" s="838"/>
      <c r="I3" s="838"/>
    </row>
    <row r="4" spans="2:13" ht="11.25" customHeight="1" x14ac:dyDescent="0.25">
      <c r="B4" s="839" t="s">
        <v>1</v>
      </c>
      <c r="C4" s="839"/>
      <c r="D4" s="839"/>
      <c r="E4" s="839"/>
      <c r="F4" s="839"/>
      <c r="G4" s="839"/>
      <c r="H4" s="839"/>
      <c r="I4" s="839"/>
    </row>
    <row r="5" spans="2:13" ht="11.25" customHeight="1" x14ac:dyDescent="0.2">
      <c r="B5" s="717"/>
      <c r="C5" s="717"/>
      <c r="D5" s="717"/>
      <c r="E5" s="717"/>
      <c r="F5" s="717"/>
      <c r="G5" s="717"/>
      <c r="H5" s="717"/>
      <c r="I5" s="717"/>
    </row>
    <row r="6" spans="2:13" ht="9.75" customHeight="1" x14ac:dyDescent="0.2">
      <c r="B6" s="831" t="s">
        <v>147</v>
      </c>
      <c r="C6" s="831"/>
      <c r="D6" s="831"/>
      <c r="E6" s="831"/>
      <c r="F6" s="831"/>
      <c r="G6" s="831"/>
      <c r="H6" s="831"/>
      <c r="I6" s="831"/>
    </row>
    <row r="7" spans="2:13" ht="9.75" customHeight="1" x14ac:dyDescent="0.2">
      <c r="B7" s="831"/>
      <c r="C7" s="831"/>
      <c r="D7" s="831"/>
      <c r="E7" s="831"/>
      <c r="F7" s="831"/>
      <c r="G7" s="831"/>
      <c r="H7" s="831"/>
      <c r="I7" s="831"/>
    </row>
    <row r="8" spans="2:13" ht="12.75" customHeight="1" thickBot="1" x14ac:dyDescent="0.25">
      <c r="B8" s="638"/>
      <c r="C8" s="638"/>
      <c r="D8" s="638"/>
      <c r="E8" s="638"/>
      <c r="F8" s="638"/>
      <c r="G8" s="638"/>
      <c r="H8" s="638"/>
      <c r="I8" s="638"/>
    </row>
    <row r="9" spans="2:13" ht="16.5" customHeight="1" thickBot="1" x14ac:dyDescent="0.25">
      <c r="B9" s="699" t="s">
        <v>41</v>
      </c>
      <c r="C9" s="699" t="s">
        <v>134</v>
      </c>
      <c r="D9" s="700" t="s">
        <v>2</v>
      </c>
      <c r="E9" s="699" t="s">
        <v>77</v>
      </c>
      <c r="F9" s="700" t="s">
        <v>79</v>
      </c>
      <c r="G9" s="699" t="s">
        <v>78</v>
      </c>
      <c r="H9" s="699" t="s">
        <v>80</v>
      </c>
      <c r="I9" s="699" t="s">
        <v>3</v>
      </c>
    </row>
    <row r="10" spans="2:13" x14ac:dyDescent="0.2">
      <c r="B10" s="639" t="s">
        <v>42</v>
      </c>
      <c r="C10" s="832" t="s">
        <v>135</v>
      </c>
      <c r="D10" s="640" t="s">
        <v>4</v>
      </c>
      <c r="E10" s="749">
        <f>'Composição da Cart. Agosto-2022'!F10</f>
        <v>94531101.25999999</v>
      </c>
      <c r="F10" s="750">
        <v>94909891.079999998</v>
      </c>
      <c r="G10" s="643">
        <v>0</v>
      </c>
      <c r="H10" s="643">
        <v>0</v>
      </c>
      <c r="I10" s="728">
        <v>378789.82</v>
      </c>
      <c r="K10" s="5"/>
    </row>
    <row r="11" spans="2:13" ht="12.75" customHeight="1" x14ac:dyDescent="0.2">
      <c r="B11" s="644" t="s">
        <v>43</v>
      </c>
      <c r="C11" s="833"/>
      <c r="D11" s="645" t="s">
        <v>5</v>
      </c>
      <c r="E11" s="751">
        <f>'Composição da Cart. Agosto-2022'!F11</f>
        <v>15624259.42</v>
      </c>
      <c r="F11" s="750">
        <v>15839287.4</v>
      </c>
      <c r="G11" s="646">
        <v>0</v>
      </c>
      <c r="H11" s="643">
        <v>0</v>
      </c>
      <c r="I11" s="729">
        <v>215027.98</v>
      </c>
      <c r="J11" s="6"/>
      <c r="K11" s="7"/>
    </row>
    <row r="12" spans="2:13" ht="13.5" customHeight="1" x14ac:dyDescent="0.2">
      <c r="B12" s="644" t="s">
        <v>44</v>
      </c>
      <c r="C12" s="833"/>
      <c r="D12" s="645" t="s">
        <v>6</v>
      </c>
      <c r="E12" s="749">
        <f>'Composição da Cart. Agosto-2022'!F12</f>
        <v>67428885.280000001</v>
      </c>
      <c r="F12" s="750">
        <v>68406906.909999996</v>
      </c>
      <c r="G12" s="646">
        <v>0</v>
      </c>
      <c r="H12" s="643">
        <v>0</v>
      </c>
      <c r="I12" s="729">
        <v>978021.63</v>
      </c>
      <c r="J12" s="8"/>
    </row>
    <row r="13" spans="2:13" ht="13.5" customHeight="1" x14ac:dyDescent="0.2">
      <c r="B13" s="644" t="s">
        <v>45</v>
      </c>
      <c r="C13" s="833"/>
      <c r="D13" s="645" t="s">
        <v>7</v>
      </c>
      <c r="E13" s="749">
        <f>'Composição da Cart. Agosto-2022'!F13</f>
        <v>0</v>
      </c>
      <c r="F13" s="750">
        <v>0</v>
      </c>
      <c r="G13" s="647">
        <v>0</v>
      </c>
      <c r="H13" s="650">
        <v>0</v>
      </c>
      <c r="I13" s="730">
        <v>0</v>
      </c>
      <c r="J13" s="719"/>
      <c r="K13" s="35"/>
      <c r="L13" s="9"/>
      <c r="M13" s="9" t="s">
        <v>8</v>
      </c>
    </row>
    <row r="14" spans="2:13" ht="13.5" customHeight="1" x14ac:dyDescent="0.2">
      <c r="B14" s="644" t="s">
        <v>46</v>
      </c>
      <c r="C14" s="833"/>
      <c r="D14" s="645" t="s">
        <v>9</v>
      </c>
      <c r="E14" s="749">
        <f>'Composição da Cart. Agosto-2022'!F14</f>
        <v>23999204.839999996</v>
      </c>
      <c r="F14" s="750">
        <v>24082534.219999999</v>
      </c>
      <c r="G14" s="646">
        <v>0</v>
      </c>
      <c r="H14" s="648">
        <v>-176244.21</v>
      </c>
      <c r="I14" s="729">
        <v>259573.59</v>
      </c>
      <c r="J14" s="36"/>
      <c r="K14" s="37"/>
      <c r="L14" s="10"/>
      <c r="M14" s="721"/>
    </row>
    <row r="15" spans="2:13" ht="13.5" customHeight="1" x14ac:dyDescent="0.2">
      <c r="B15" s="644" t="s">
        <v>47</v>
      </c>
      <c r="C15" s="833"/>
      <c r="D15" s="649" t="s">
        <v>10</v>
      </c>
      <c r="E15" s="641">
        <f>'Composição da Cart. Agosto-2022'!F15</f>
        <v>34681487.559999995</v>
      </c>
      <c r="F15" s="642">
        <v>35498987.009999998</v>
      </c>
      <c r="G15" s="646">
        <v>0</v>
      </c>
      <c r="H15" s="650">
        <v>0</v>
      </c>
      <c r="I15" s="729">
        <v>817499.45</v>
      </c>
      <c r="J15" s="651"/>
      <c r="K15" s="35"/>
      <c r="L15" s="10"/>
      <c r="M15" s="11"/>
    </row>
    <row r="16" spans="2:13" ht="13.5" customHeight="1" x14ac:dyDescent="0.2">
      <c r="B16" s="644" t="s">
        <v>48</v>
      </c>
      <c r="C16" s="833"/>
      <c r="D16" s="652" t="s">
        <v>11</v>
      </c>
      <c r="E16" s="641">
        <f>'Composição da Cart. Agosto-2022'!F16</f>
        <v>108016454.88</v>
      </c>
      <c r="F16" s="642">
        <v>108588436.95</v>
      </c>
      <c r="G16" s="646">
        <v>0</v>
      </c>
      <c r="H16" s="643">
        <v>0</v>
      </c>
      <c r="I16" s="729">
        <v>571982.06999999995</v>
      </c>
      <c r="J16" s="719"/>
      <c r="K16" s="719"/>
      <c r="L16" s="721"/>
    </row>
    <row r="17" spans="2:13" ht="13.5" customHeight="1" x14ac:dyDescent="0.2">
      <c r="B17" s="644" t="s">
        <v>49</v>
      </c>
      <c r="C17" s="833"/>
      <c r="D17" s="652" t="s">
        <v>12</v>
      </c>
      <c r="E17" s="641">
        <f>'Composição da Cart. Agosto-2022'!F17</f>
        <v>186306.02000000005</v>
      </c>
      <c r="F17" s="642">
        <v>1380778.33</v>
      </c>
      <c r="G17" s="647">
        <v>16201456.34</v>
      </c>
      <c r="H17" s="702">
        <v>-15044519.9</v>
      </c>
      <c r="I17" s="730">
        <v>37535.870000000003</v>
      </c>
      <c r="J17" s="719"/>
      <c r="K17" s="719"/>
      <c r="L17" s="653"/>
      <c r="M17" s="721"/>
    </row>
    <row r="18" spans="2:13" ht="13.5" customHeight="1" x14ac:dyDescent="0.2">
      <c r="B18" s="644" t="s">
        <v>50</v>
      </c>
      <c r="C18" s="833"/>
      <c r="D18" s="652" t="s">
        <v>13</v>
      </c>
      <c r="E18" s="641">
        <f>'Composição da Cart. Agosto-2022'!F18</f>
        <v>147168911.97</v>
      </c>
      <c r="F18" s="642">
        <v>142043528.83000001</v>
      </c>
      <c r="G18" s="647">
        <v>0</v>
      </c>
      <c r="H18" s="648">
        <v>-6712000</v>
      </c>
      <c r="I18" s="730">
        <v>1586616.86</v>
      </c>
      <c r="J18" s="36"/>
      <c r="K18" s="37"/>
      <c r="L18" s="653"/>
      <c r="M18" s="721"/>
    </row>
    <row r="19" spans="2:13" ht="13.5" customHeight="1" x14ac:dyDescent="0.2">
      <c r="B19" s="644" t="s">
        <v>51</v>
      </c>
      <c r="C19" s="833"/>
      <c r="D19" s="652" t="s">
        <v>14</v>
      </c>
      <c r="E19" s="641">
        <f>'Composição da Cart. Agosto-2022'!F19</f>
        <v>12192367.610000001</v>
      </c>
      <c r="F19" s="642">
        <v>12247138.529999999</v>
      </c>
      <c r="G19" s="643">
        <v>0</v>
      </c>
      <c r="H19" s="643">
        <v>0</v>
      </c>
      <c r="I19" s="729">
        <v>54770.92</v>
      </c>
      <c r="J19" s="719"/>
      <c r="K19" s="719"/>
      <c r="L19" s="10"/>
      <c r="M19" s="654"/>
    </row>
    <row r="20" spans="2:13" ht="13.5" customHeight="1" x14ac:dyDescent="0.2">
      <c r="B20" s="644" t="s">
        <v>52</v>
      </c>
      <c r="C20" s="833"/>
      <c r="D20" s="655" t="s">
        <v>15</v>
      </c>
      <c r="E20" s="641">
        <f>'Composição da Cart. Agosto-2022'!F20</f>
        <v>994140.91000000015</v>
      </c>
      <c r="F20" s="642">
        <v>1004565.19</v>
      </c>
      <c r="G20" s="643">
        <v>0</v>
      </c>
      <c r="H20" s="643">
        <v>0</v>
      </c>
      <c r="I20" s="730">
        <v>10424.280000000001</v>
      </c>
      <c r="J20" s="719"/>
      <c r="K20" s="719"/>
      <c r="L20" s="10"/>
      <c r="M20" s="721"/>
    </row>
    <row r="21" spans="2:13" ht="13.5" customHeight="1" thickBot="1" x14ac:dyDescent="0.25">
      <c r="B21" s="644" t="s">
        <v>53</v>
      </c>
      <c r="C21" s="833"/>
      <c r="D21" s="655" t="s">
        <v>16</v>
      </c>
      <c r="E21" s="641">
        <f>'Composição da Cart. Agosto-2022'!F21</f>
        <v>44235871.769999996</v>
      </c>
      <c r="F21" s="642">
        <v>44783443.670000002</v>
      </c>
      <c r="G21" s="643">
        <v>0</v>
      </c>
      <c r="H21" s="643">
        <v>0</v>
      </c>
      <c r="I21" s="730">
        <v>547571.9</v>
      </c>
      <c r="J21" s="719"/>
      <c r="K21" s="719"/>
      <c r="L21" s="10"/>
      <c r="M21" s="654"/>
    </row>
    <row r="22" spans="2:13" ht="13.5" thickBot="1" x14ac:dyDescent="0.25">
      <c r="B22" s="644" t="s">
        <v>46</v>
      </c>
      <c r="C22" s="701" t="s">
        <v>136</v>
      </c>
      <c r="D22" s="655" t="s">
        <v>137</v>
      </c>
      <c r="E22" s="749">
        <f>'Composição da Cart. Agosto-2022'!F22</f>
        <v>3210510.18</v>
      </c>
      <c r="F22" s="750">
        <v>2891820.4</v>
      </c>
      <c r="G22" s="643">
        <v>0</v>
      </c>
      <c r="H22" s="656">
        <v>-352447.7</v>
      </c>
      <c r="I22" s="732">
        <v>33757.919999999998</v>
      </c>
      <c r="J22" s="719"/>
      <c r="K22" s="719"/>
      <c r="L22" s="13"/>
      <c r="M22" s="14"/>
    </row>
    <row r="23" spans="2:13" ht="13.5" customHeight="1" x14ac:dyDescent="0.2">
      <c r="B23" s="644" t="s">
        <v>54</v>
      </c>
      <c r="C23" s="833" t="s">
        <v>135</v>
      </c>
      <c r="D23" s="655" t="s">
        <v>17</v>
      </c>
      <c r="E23" s="749">
        <f>'Composição da Cart. Agosto-2022'!F23</f>
        <v>52288816.560000002</v>
      </c>
      <c r="F23" s="750">
        <v>52220092.659999996</v>
      </c>
      <c r="G23" s="643">
        <v>0</v>
      </c>
      <c r="H23" s="643">
        <v>0</v>
      </c>
      <c r="I23" s="731">
        <v>-68723.899999999994</v>
      </c>
      <c r="J23" s="719"/>
      <c r="K23" s="39"/>
      <c r="L23" s="10"/>
      <c r="M23" s="14"/>
    </row>
    <row r="24" spans="2:13" ht="13.5" customHeight="1" x14ac:dyDescent="0.2">
      <c r="B24" s="644" t="s">
        <v>55</v>
      </c>
      <c r="C24" s="833"/>
      <c r="D24" s="655" t="s">
        <v>18</v>
      </c>
      <c r="E24" s="749">
        <f>'Composição da Cart. Agosto-2022'!F24</f>
        <v>16544513.690000001</v>
      </c>
      <c r="F24" s="750">
        <v>16748927.560000001</v>
      </c>
      <c r="G24" s="643">
        <v>0</v>
      </c>
      <c r="H24" s="643">
        <v>0</v>
      </c>
      <c r="I24" s="729">
        <v>204413.87</v>
      </c>
      <c r="J24" s="719"/>
      <c r="K24" s="719"/>
      <c r="L24" s="10"/>
      <c r="M24" s="14"/>
    </row>
    <row r="25" spans="2:13" ht="13.5" customHeight="1" thickBot="1" x14ac:dyDescent="0.25">
      <c r="B25" s="657" t="s">
        <v>85</v>
      </c>
      <c r="C25" s="833"/>
      <c r="D25" s="652" t="s">
        <v>19</v>
      </c>
      <c r="E25" s="641">
        <f>'Composição da Cart. Agosto-2022'!F25</f>
        <v>16958350.77</v>
      </c>
      <c r="F25" s="642">
        <v>16731450.810000001</v>
      </c>
      <c r="G25" s="658">
        <v>0</v>
      </c>
      <c r="H25" s="641">
        <v>0</v>
      </c>
      <c r="I25" s="727">
        <v>-226899.96</v>
      </c>
      <c r="J25" s="659"/>
      <c r="K25" s="717"/>
    </row>
    <row r="26" spans="2:13" ht="13.5" customHeight="1" thickBot="1" x14ac:dyDescent="0.25">
      <c r="B26" s="657" t="s">
        <v>49</v>
      </c>
      <c r="C26" s="685" t="s">
        <v>138</v>
      </c>
      <c r="D26" s="652" t="s">
        <v>20</v>
      </c>
      <c r="E26" s="749">
        <f>'Composição da Cart. Agosto-2022'!F26</f>
        <v>0.12999999999998857</v>
      </c>
      <c r="F26" s="750">
        <v>0.13</v>
      </c>
      <c r="G26" s="658">
        <v>0</v>
      </c>
      <c r="H26" s="748">
        <v>0</v>
      </c>
      <c r="I26" s="733">
        <v>0</v>
      </c>
      <c r="J26" s="717"/>
      <c r="K26" s="717"/>
    </row>
    <row r="27" spans="2:13" ht="13.5" customHeight="1" x14ac:dyDescent="0.2">
      <c r="B27" s="657" t="s">
        <v>57</v>
      </c>
      <c r="C27" s="827" t="s">
        <v>135</v>
      </c>
      <c r="D27" s="652" t="s">
        <v>21</v>
      </c>
      <c r="E27" s="641">
        <f>'Composição da Cart. Agosto-2022'!F27</f>
        <v>29510021.460000001</v>
      </c>
      <c r="F27" s="642">
        <v>27620460.149999999</v>
      </c>
      <c r="G27" s="660">
        <v>0</v>
      </c>
      <c r="H27" s="660">
        <v>0</v>
      </c>
      <c r="I27" s="727">
        <v>-1889561.31</v>
      </c>
      <c r="J27" s="661"/>
      <c r="K27" s="717"/>
    </row>
    <row r="28" spans="2:13" ht="13.5" customHeight="1" x14ac:dyDescent="0.2">
      <c r="B28" s="657" t="s">
        <v>58</v>
      </c>
      <c r="C28" s="828"/>
      <c r="D28" s="652" t="s">
        <v>22</v>
      </c>
      <c r="E28" s="749">
        <f>'Composição da Cart. Agosto-2022'!F28</f>
        <v>12087606.77</v>
      </c>
      <c r="F28" s="750">
        <v>12044663.93</v>
      </c>
      <c r="G28" s="658">
        <v>0</v>
      </c>
      <c r="H28" s="660">
        <v>0</v>
      </c>
      <c r="I28" s="727">
        <v>-42942.84</v>
      </c>
      <c r="J28" s="661"/>
      <c r="K28" s="717"/>
    </row>
    <row r="29" spans="2:13" ht="15" customHeight="1" x14ac:dyDescent="0.2">
      <c r="B29" s="657" t="s">
        <v>132</v>
      </c>
      <c r="C29" s="828"/>
      <c r="D29" s="652" t="s">
        <v>133</v>
      </c>
      <c r="E29" s="749">
        <f>'Composição da Cart. Agosto-2022'!F29</f>
        <v>5361386.5100000007</v>
      </c>
      <c r="F29" s="750">
        <v>5365870.71</v>
      </c>
      <c r="G29" s="658">
        <v>0</v>
      </c>
      <c r="H29" s="660">
        <v>0</v>
      </c>
      <c r="I29" s="733">
        <v>4484.2</v>
      </c>
      <c r="J29" s="661"/>
      <c r="K29" s="717"/>
    </row>
    <row r="30" spans="2:13" ht="15.75" customHeight="1" thickBot="1" x14ac:dyDescent="0.25">
      <c r="B30" s="657" t="s">
        <v>145</v>
      </c>
      <c r="C30" s="829"/>
      <c r="D30" s="652" t="s">
        <v>146</v>
      </c>
      <c r="E30" s="703">
        <f>'Composição da Cart. Agosto-2022'!F30</f>
        <v>7759119.4800000004</v>
      </c>
      <c r="F30" s="642">
        <v>7796774.3799999999</v>
      </c>
      <c r="G30" s="658">
        <v>0</v>
      </c>
      <c r="H30" s="660">
        <v>0</v>
      </c>
      <c r="I30" s="733">
        <v>37654.9</v>
      </c>
      <c r="J30" s="661"/>
      <c r="K30" s="717"/>
    </row>
    <row r="31" spans="2:13" x14ac:dyDescent="0.2">
      <c r="B31" s="664" t="s">
        <v>59</v>
      </c>
      <c r="C31" s="827" t="s">
        <v>139</v>
      </c>
      <c r="D31" s="665" t="s">
        <v>23</v>
      </c>
      <c r="E31" s="641">
        <f>'Composição da Cart. Agosto-2022'!F31</f>
        <v>16978091.790000003</v>
      </c>
      <c r="F31" s="709">
        <v>17188875.09</v>
      </c>
      <c r="G31" s="706">
        <v>0</v>
      </c>
      <c r="H31" s="666">
        <v>0</v>
      </c>
      <c r="I31" s="734">
        <v>210783.3</v>
      </c>
      <c r="J31" s="717"/>
      <c r="K31" s="40"/>
    </row>
    <row r="32" spans="2:13" ht="15" customHeight="1" x14ac:dyDescent="0.2">
      <c r="B32" s="667" t="s">
        <v>86</v>
      </c>
      <c r="C32" s="828"/>
      <c r="D32" s="652" t="s">
        <v>24</v>
      </c>
      <c r="E32" s="641">
        <f>'Composição da Cart. Agosto-2022'!F32</f>
        <v>52270856.5</v>
      </c>
      <c r="F32" s="670">
        <v>52839486.049999997</v>
      </c>
      <c r="G32" s="668">
        <v>0</v>
      </c>
      <c r="H32" s="660">
        <v>0</v>
      </c>
      <c r="I32" s="735">
        <v>568629.55000000005</v>
      </c>
      <c r="J32" s="717"/>
      <c r="K32" s="717"/>
    </row>
    <row r="33" spans="1:12" ht="15" customHeight="1" x14ac:dyDescent="0.2">
      <c r="B33" s="669" t="s">
        <v>61</v>
      </c>
      <c r="C33" s="828"/>
      <c r="D33" s="652" t="s">
        <v>25</v>
      </c>
      <c r="E33" s="641">
        <f>'Composição da Cart. Agosto-2022'!F33</f>
        <v>9353876.0399999991</v>
      </c>
      <c r="F33" s="670">
        <v>9497668.6300000008</v>
      </c>
      <c r="G33" s="668">
        <v>0</v>
      </c>
      <c r="H33" s="660">
        <v>0</v>
      </c>
      <c r="I33" s="735">
        <v>143792.59</v>
      </c>
      <c r="J33" s="41"/>
      <c r="K33" s="717"/>
    </row>
    <row r="34" spans="1:12" ht="15" customHeight="1" x14ac:dyDescent="0.2">
      <c r="B34" s="657" t="s">
        <v>87</v>
      </c>
      <c r="C34" s="828"/>
      <c r="D34" s="652" t="s">
        <v>26</v>
      </c>
      <c r="E34" s="641">
        <f>'Composição da Cart. Agosto-2022'!F34</f>
        <v>8513323.3000000007</v>
      </c>
      <c r="F34" s="670">
        <v>8715460.9700000007</v>
      </c>
      <c r="G34" s="671">
        <v>0</v>
      </c>
      <c r="H34" s="660">
        <v>0</v>
      </c>
      <c r="I34" s="705">
        <v>202137.67</v>
      </c>
      <c r="J34" s="717"/>
      <c r="K34" s="717"/>
    </row>
    <row r="35" spans="1:12" ht="15" customHeight="1" x14ac:dyDescent="0.2">
      <c r="B35" s="657" t="s">
        <v>62</v>
      </c>
      <c r="C35" s="828"/>
      <c r="D35" s="655" t="s">
        <v>27</v>
      </c>
      <c r="E35" s="641">
        <f>'Composição da Cart. Agosto-2022'!F35</f>
        <v>22026566.390000001</v>
      </c>
      <c r="F35" s="670">
        <v>21873833.890000001</v>
      </c>
      <c r="G35" s="671">
        <v>0</v>
      </c>
      <c r="H35" s="660">
        <v>0</v>
      </c>
      <c r="I35" s="765">
        <v>-152732.5</v>
      </c>
      <c r="J35" s="659"/>
      <c r="K35" s="40"/>
    </row>
    <row r="36" spans="1:12" ht="15.75" customHeight="1" x14ac:dyDescent="0.2">
      <c r="B36" s="657" t="s">
        <v>63</v>
      </c>
      <c r="C36" s="828"/>
      <c r="D36" s="655" t="s">
        <v>28</v>
      </c>
      <c r="E36" s="641">
        <f>'Composição da Cart. Agosto-2022'!F36</f>
        <v>21429643.599999998</v>
      </c>
      <c r="F36" s="670">
        <v>21703362.239999998</v>
      </c>
      <c r="G36" s="672">
        <v>0</v>
      </c>
      <c r="H36" s="660">
        <v>0</v>
      </c>
      <c r="I36" s="736">
        <v>273718.64</v>
      </c>
      <c r="J36" s="41"/>
      <c r="K36" s="717"/>
    </row>
    <row r="37" spans="1:12" ht="15.75" customHeight="1" x14ac:dyDescent="0.2">
      <c r="B37" s="657" t="s">
        <v>95</v>
      </c>
      <c r="C37" s="828"/>
      <c r="D37" s="655" t="s">
        <v>29</v>
      </c>
      <c r="E37" s="641">
        <f>'Composição da Cart. Agosto-2022'!F37</f>
        <v>13375290.68</v>
      </c>
      <c r="F37" s="670">
        <v>12221712.050000001</v>
      </c>
      <c r="G37" s="668">
        <v>0</v>
      </c>
      <c r="H37" s="660">
        <v>0</v>
      </c>
      <c r="I37" s="725">
        <v>-1153578.6299999999</v>
      </c>
      <c r="J37" s="673"/>
      <c r="K37" s="674"/>
      <c r="L37" s="16"/>
    </row>
    <row r="38" spans="1:12" ht="14.25" customHeight="1" x14ac:dyDescent="0.2">
      <c r="B38" s="722" t="s">
        <v>88</v>
      </c>
      <c r="C38" s="828"/>
      <c r="D38" s="675" t="s">
        <v>30</v>
      </c>
      <c r="E38" s="641">
        <f>'Composição da Cart. Agosto-2022'!F38</f>
        <v>11807335.129999999</v>
      </c>
      <c r="F38" s="670">
        <v>10895830.09</v>
      </c>
      <c r="G38" s="707">
        <v>0</v>
      </c>
      <c r="H38" s="660">
        <v>0</v>
      </c>
      <c r="I38" s="726">
        <v>-911505.04</v>
      </c>
      <c r="J38" s="673"/>
      <c r="K38" s="674" t="s">
        <v>76</v>
      </c>
      <c r="L38" s="17"/>
    </row>
    <row r="39" spans="1:12" ht="14.25" customHeight="1" thickBot="1" x14ac:dyDescent="0.25">
      <c r="B39" s="723" t="s">
        <v>71</v>
      </c>
      <c r="C39" s="829"/>
      <c r="D39" s="677" t="s">
        <v>39</v>
      </c>
      <c r="E39" s="712">
        <f>'Composição da Cart. Agosto-2022'!F39</f>
        <v>25611221.510000002</v>
      </c>
      <c r="F39" s="710">
        <v>28020824.73</v>
      </c>
      <c r="G39" s="708">
        <v>2116422.5</v>
      </c>
      <c r="H39" s="662">
        <v>0</v>
      </c>
      <c r="I39" s="737">
        <v>293180.71999999997</v>
      </c>
      <c r="J39" s="673"/>
      <c r="K39" s="674"/>
      <c r="L39" s="17"/>
    </row>
    <row r="40" spans="1:12" ht="15" customHeight="1" x14ac:dyDescent="0.2">
      <c r="B40" s="667" t="s">
        <v>64</v>
      </c>
      <c r="C40" s="827" t="s">
        <v>141</v>
      </c>
      <c r="D40" s="678" t="s">
        <v>31</v>
      </c>
      <c r="E40" s="666">
        <f>'Composição da Cart. Agosto-2022'!F40</f>
        <v>5305438.8499999996</v>
      </c>
      <c r="F40" s="709">
        <v>5377856.6200000001</v>
      </c>
      <c r="G40" s="679">
        <v>0</v>
      </c>
      <c r="H40" s="666">
        <v>0</v>
      </c>
      <c r="I40" s="738">
        <v>72417.77</v>
      </c>
      <c r="J40" s="673"/>
      <c r="K40" s="674"/>
      <c r="L40" s="17"/>
    </row>
    <row r="41" spans="1:12" ht="15" customHeight="1" x14ac:dyDescent="0.2">
      <c r="B41" s="657" t="s">
        <v>65</v>
      </c>
      <c r="C41" s="828"/>
      <c r="D41" s="680" t="s">
        <v>32</v>
      </c>
      <c r="E41" s="641">
        <f>'Composição da Cart. Agosto-2022'!F41</f>
        <v>12072409.550000001</v>
      </c>
      <c r="F41" s="658">
        <f t="shared" ref="F41" si="0">E41+G41+H41+I41</f>
        <v>12201819.770000001</v>
      </c>
      <c r="G41" s="670">
        <v>0</v>
      </c>
      <c r="H41" s="660">
        <v>0</v>
      </c>
      <c r="I41" s="739">
        <v>129410.22</v>
      </c>
      <c r="J41" s="673"/>
      <c r="K41" s="674"/>
      <c r="L41" s="18"/>
    </row>
    <row r="42" spans="1:12" ht="13.5" customHeight="1" thickBot="1" x14ac:dyDescent="0.25">
      <c r="B42" s="681" t="s">
        <v>66</v>
      </c>
      <c r="C42" s="829"/>
      <c r="D42" s="682" t="s">
        <v>33</v>
      </c>
      <c r="E42" s="703">
        <f>'Composição da Cart. Agosto-2022'!F42</f>
        <v>2197323.33</v>
      </c>
      <c r="F42" s="663">
        <v>2211293.7599999998</v>
      </c>
      <c r="G42" s="663">
        <v>0</v>
      </c>
      <c r="H42" s="662">
        <v>0</v>
      </c>
      <c r="I42" s="740">
        <v>13970.43</v>
      </c>
      <c r="J42" s="673"/>
      <c r="K42" s="674"/>
    </row>
    <row r="43" spans="1:12" ht="13.5" customHeight="1" x14ac:dyDescent="0.2">
      <c r="B43" s="667" t="s">
        <v>67</v>
      </c>
      <c r="C43" s="827" t="s">
        <v>140</v>
      </c>
      <c r="D43" s="680" t="s">
        <v>34</v>
      </c>
      <c r="E43" s="666">
        <f>'Composição da Cart. Agosto-2022'!F43</f>
        <v>6721675.459999999</v>
      </c>
      <c r="F43" s="709">
        <v>6654408.2300000004</v>
      </c>
      <c r="G43" s="679">
        <v>0</v>
      </c>
      <c r="H43" s="666">
        <v>0</v>
      </c>
      <c r="I43" s="768">
        <v>-67267.23</v>
      </c>
      <c r="J43" s="673"/>
      <c r="K43" s="674"/>
    </row>
    <row r="44" spans="1:12" ht="15" customHeight="1" x14ac:dyDescent="0.2">
      <c r="B44" s="657" t="s">
        <v>89</v>
      </c>
      <c r="C44" s="828"/>
      <c r="D44" s="652" t="s">
        <v>35</v>
      </c>
      <c r="E44" s="641">
        <f>'Composição da Cart. Agosto-2022'!F44</f>
        <v>3377925.7100000004</v>
      </c>
      <c r="F44" s="658">
        <v>3327824.87</v>
      </c>
      <c r="G44" s="676">
        <v>0</v>
      </c>
      <c r="H44" s="676">
        <v>0</v>
      </c>
      <c r="I44" s="767">
        <v>-50100.84</v>
      </c>
      <c r="J44" s="673"/>
      <c r="K44" s="674"/>
    </row>
    <row r="45" spans="1:12" ht="15" customHeight="1" x14ac:dyDescent="0.2">
      <c r="B45" s="657" t="s">
        <v>68</v>
      </c>
      <c r="C45" s="828"/>
      <c r="D45" s="652" t="s">
        <v>36</v>
      </c>
      <c r="E45" s="641">
        <f>'Composição da Cart. Agosto-2022'!F45</f>
        <v>8011940.5499999998</v>
      </c>
      <c r="F45" s="658">
        <v>8134703.7300000004</v>
      </c>
      <c r="G45" s="676">
        <v>0</v>
      </c>
      <c r="H45" s="676">
        <v>0</v>
      </c>
      <c r="I45" s="732">
        <v>122763.18</v>
      </c>
      <c r="J45" s="718"/>
      <c r="K45" s="718"/>
    </row>
    <row r="46" spans="1:12" ht="15" customHeight="1" thickBot="1" x14ac:dyDescent="0.25">
      <c r="B46" s="681" t="s">
        <v>69</v>
      </c>
      <c r="C46" s="829"/>
      <c r="D46" s="677" t="s">
        <v>37</v>
      </c>
      <c r="E46" s="703">
        <f>'Composição da Cart. Agosto-2022'!F46</f>
        <v>11104384.879999999</v>
      </c>
      <c r="F46" s="663">
        <v>10926742.859999999</v>
      </c>
      <c r="G46" s="683">
        <v>0</v>
      </c>
      <c r="H46" s="684">
        <v>0</v>
      </c>
      <c r="I46" s="766">
        <v>-177642.02</v>
      </c>
      <c r="J46" s="718"/>
      <c r="K46" s="29"/>
    </row>
    <row r="47" spans="1:12" ht="15" customHeight="1" thickBot="1" x14ac:dyDescent="0.25">
      <c r="B47" s="685" t="s">
        <v>70</v>
      </c>
      <c r="C47" s="685" t="s">
        <v>142</v>
      </c>
      <c r="D47" s="686" t="s">
        <v>38</v>
      </c>
      <c r="E47" s="641">
        <f>'Composição da Cart. Agosto-2022'!F47</f>
        <v>25921496.469999999</v>
      </c>
      <c r="F47" s="704">
        <v>26210532.260000002</v>
      </c>
      <c r="G47" s="687">
        <v>0</v>
      </c>
      <c r="H47" s="688">
        <v>0</v>
      </c>
      <c r="I47" s="743">
        <v>289035.78999999998</v>
      </c>
      <c r="J47" s="718"/>
      <c r="K47" s="29"/>
    </row>
    <row r="48" spans="1:12" ht="13.5" customHeight="1" thickBot="1" x14ac:dyDescent="0.25">
      <c r="A48" s="719"/>
      <c r="B48" s="834" t="s">
        <v>40</v>
      </c>
      <c r="C48" s="835"/>
      <c r="D48" s="836"/>
      <c r="E48" s="689">
        <f>SUM(E10:E47)</f>
        <v>948858116.80999994</v>
      </c>
      <c r="F48" s="690">
        <f>SUM(F10:F47)</f>
        <v>948207794.68999982</v>
      </c>
      <c r="G48" s="691"/>
      <c r="H48" s="692"/>
      <c r="I48" s="692"/>
      <c r="J48" s="718"/>
      <c r="K48" s="693"/>
    </row>
    <row r="49" spans="1:11" ht="10.5" customHeight="1" x14ac:dyDescent="0.2">
      <c r="A49" s="719"/>
      <c r="B49" s="744"/>
      <c r="C49" s="744"/>
      <c r="D49" s="745"/>
      <c r="E49" s="744"/>
      <c r="F49" s="744"/>
      <c r="G49" s="694"/>
      <c r="H49" s="694"/>
      <c r="I49" s="694"/>
      <c r="J49" s="718"/>
      <c r="K49" s="693"/>
    </row>
    <row r="50" spans="1:11" ht="12.75" customHeight="1" x14ac:dyDescent="0.2">
      <c r="A50" s="719"/>
      <c r="B50" s="746" t="s">
        <v>90</v>
      </c>
      <c r="C50" s="747"/>
      <c r="D50" s="693"/>
      <c r="E50" s="744"/>
      <c r="F50" s="816"/>
      <c r="G50" s="816"/>
      <c r="H50" s="816"/>
      <c r="I50" s="816"/>
      <c r="J50" s="718"/>
      <c r="K50" s="693"/>
    </row>
    <row r="51" spans="1:11" ht="12" customHeight="1" x14ac:dyDescent="0.2">
      <c r="A51" s="719"/>
      <c r="B51" s="693"/>
      <c r="C51" s="720"/>
      <c r="D51" s="711"/>
      <c r="E51" s="719"/>
      <c r="F51" s="570"/>
      <c r="G51" s="719"/>
      <c r="H51" s="719"/>
      <c r="I51" s="719"/>
      <c r="J51" s="718"/>
      <c r="K51" s="693"/>
    </row>
    <row r="52" spans="1:11" ht="12" customHeight="1" x14ac:dyDescent="0.2">
      <c r="B52" s="609" t="s">
        <v>83</v>
      </c>
      <c r="C52" s="622"/>
      <c r="D52" s="721"/>
      <c r="E52" s="721"/>
      <c r="F52" s="719"/>
      <c r="G52" s="719"/>
      <c r="H52" s="719"/>
      <c r="I52" s="719"/>
    </row>
    <row r="53" spans="1:11" ht="12" customHeight="1" x14ac:dyDescent="0.2">
      <c r="B53" s="695" t="s">
        <v>84</v>
      </c>
      <c r="C53" s="695"/>
      <c r="D53" s="696"/>
      <c r="E53" s="815" t="s">
        <v>100</v>
      </c>
      <c r="F53" s="815"/>
      <c r="G53" s="696"/>
      <c r="H53" s="717"/>
      <c r="I53" s="717"/>
    </row>
    <row r="54" spans="1:11" ht="11.25" customHeight="1" x14ac:dyDescent="0.2">
      <c r="D54" s="696"/>
      <c r="E54" s="811" t="s">
        <v>73</v>
      </c>
      <c r="F54" s="811"/>
      <c r="G54" s="696"/>
      <c r="H54" s="717"/>
      <c r="I54" s="717"/>
    </row>
    <row r="55" spans="1:11" ht="11.25" customHeight="1" x14ac:dyDescent="0.2">
      <c r="D55" s="696"/>
      <c r="E55" s="721"/>
      <c r="F55" s="721"/>
      <c r="G55" s="696"/>
      <c r="H55" s="717"/>
      <c r="I55" s="717"/>
    </row>
    <row r="56" spans="1:11" ht="11.25" customHeight="1" x14ac:dyDescent="0.2">
      <c r="D56" s="696"/>
      <c r="E56" s="721"/>
      <c r="F56" s="721"/>
      <c r="G56" s="696"/>
      <c r="H56" s="717"/>
      <c r="I56" s="717"/>
    </row>
    <row r="57" spans="1:11" ht="11.25" customHeight="1" x14ac:dyDescent="0.2">
      <c r="D57" s="696"/>
      <c r="E57" s="721"/>
      <c r="F57" s="721"/>
      <c r="G57" s="696"/>
      <c r="H57" s="717"/>
      <c r="I57" s="717"/>
    </row>
    <row r="58" spans="1:11" ht="11.25" customHeight="1" x14ac:dyDescent="0.2">
      <c r="B58" s="719"/>
      <c r="C58" s="719"/>
      <c r="D58" s="719"/>
      <c r="E58" s="719"/>
      <c r="F58" s="719"/>
      <c r="G58" s="719"/>
      <c r="H58" s="719"/>
      <c r="I58" s="719"/>
    </row>
    <row r="59" spans="1:11" ht="11.25" customHeight="1" x14ac:dyDescent="0.2">
      <c r="A59" s="718"/>
      <c r="B59" s="812" t="s">
        <v>144</v>
      </c>
      <c r="C59" s="812"/>
      <c r="D59" s="812"/>
      <c r="E59" s="812"/>
      <c r="F59" s="812"/>
      <c r="G59" s="812"/>
      <c r="H59" s="812"/>
      <c r="I59" s="812"/>
      <c r="J59" s="719"/>
    </row>
    <row r="60" spans="1:11" ht="9.75" customHeight="1" x14ac:dyDescent="0.2">
      <c r="B60" s="813" t="s">
        <v>75</v>
      </c>
      <c r="C60" s="813"/>
      <c r="D60" s="813"/>
      <c r="E60" s="813"/>
      <c r="F60" s="813"/>
      <c r="G60" s="813"/>
      <c r="H60" s="813"/>
      <c r="I60" s="813"/>
    </row>
    <row r="61" spans="1:11" ht="10.5" customHeight="1" x14ac:dyDescent="0.2">
      <c r="B61" s="837" t="s">
        <v>143</v>
      </c>
      <c r="C61" s="837"/>
      <c r="D61" s="837"/>
      <c r="E61" s="837"/>
      <c r="F61" s="837"/>
      <c r="G61" s="837"/>
      <c r="H61" s="837"/>
      <c r="I61" s="837"/>
    </row>
    <row r="62" spans="1:11" ht="12.75" customHeight="1" x14ac:dyDescent="0.2">
      <c r="B62" s="119"/>
      <c r="C62" s="119"/>
      <c r="D62" s="119"/>
      <c r="E62" s="119"/>
      <c r="F62" s="119"/>
      <c r="G62" s="119"/>
      <c r="H62" s="119"/>
      <c r="I62" s="119"/>
    </row>
    <row r="63" spans="1:11" x14ac:dyDescent="0.2">
      <c r="B63" s="119"/>
      <c r="C63" s="119"/>
      <c r="D63" s="119"/>
      <c r="E63" s="119"/>
      <c r="F63" s="119"/>
      <c r="G63" s="119"/>
      <c r="H63" s="119"/>
      <c r="I63" s="119"/>
    </row>
    <row r="64" spans="1:11" x14ac:dyDescent="0.2">
      <c r="F64" s="611"/>
    </row>
    <row r="67" spans="4:10" x14ac:dyDescent="0.2">
      <c r="D67" s="697"/>
      <c r="E67" s="698"/>
      <c r="F67" s="697"/>
      <c r="G67" s="697"/>
      <c r="H67" s="697"/>
      <c r="I67" s="697"/>
      <c r="J67" s="697"/>
    </row>
  </sheetData>
  <mergeCells count="16">
    <mergeCell ref="C27:C30"/>
    <mergeCell ref="B3:I3"/>
    <mergeCell ref="B4:I4"/>
    <mergeCell ref="B6:I7"/>
    <mergeCell ref="C10:C21"/>
    <mergeCell ref="C23:C25"/>
    <mergeCell ref="E54:F54"/>
    <mergeCell ref="B59:I59"/>
    <mergeCell ref="B60:I60"/>
    <mergeCell ref="B61:I61"/>
    <mergeCell ref="C31:C39"/>
    <mergeCell ref="C40:C42"/>
    <mergeCell ref="C43:C46"/>
    <mergeCell ref="B48:D48"/>
    <mergeCell ref="F50:I50"/>
    <mergeCell ref="E53:F53"/>
  </mergeCells>
  <printOptions horizontalCentered="1"/>
  <pageMargins left="0.39370078740157483" right="0.59055118110236227" top="0.31496062992125984" bottom="0.39370078740157483" header="0.31496062992125984" footer="0.39370078740157483"/>
  <pageSetup paperSize="9" scale="6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059A8-EA6F-4238-9113-47733607525E}">
  <dimension ref="A1:M67"/>
  <sheetViews>
    <sheetView tabSelected="1" workbookViewId="0">
      <selection activeCell="G58" sqref="G58"/>
    </sheetView>
  </sheetViews>
  <sheetFormatPr defaultColWidth="9.140625" defaultRowHeight="12.75" x14ac:dyDescent="0.2"/>
  <cols>
    <col min="1" max="1" width="3" style="1" customWidth="1"/>
    <col min="2" max="2" width="20.5703125" style="1" customWidth="1"/>
    <col min="3" max="3" width="19.85546875" style="1" customWidth="1"/>
    <col min="4" max="4" width="47" style="1" customWidth="1"/>
    <col min="5" max="5" width="19.5703125" style="1" customWidth="1"/>
    <col min="6" max="6" width="17.7109375" style="1" customWidth="1"/>
    <col min="7" max="7" width="17.5703125" style="1" customWidth="1"/>
    <col min="8" max="8" width="16.7109375" style="1" customWidth="1"/>
    <col min="9" max="9" width="20" style="1" customWidth="1"/>
    <col min="10" max="10" width="16.28515625" style="1" customWidth="1"/>
    <col min="11" max="11" width="21.7109375" style="1" customWidth="1"/>
    <col min="12" max="12" width="14.85546875" style="1" customWidth="1"/>
    <col min="13" max="13" width="16.85546875" style="1" customWidth="1"/>
    <col min="14" max="16384" width="9.140625" style="1"/>
  </cols>
  <sheetData>
    <row r="1" spans="2:13" ht="15" customHeight="1" x14ac:dyDescent="0.2"/>
    <row r="2" spans="2:13" ht="44.25" customHeight="1" x14ac:dyDescent="0.2">
      <c r="E2" s="753"/>
      <c r="F2" s="753"/>
    </row>
    <row r="3" spans="2:13" ht="10.5" customHeight="1" x14ac:dyDescent="0.2">
      <c r="B3" s="790" t="s">
        <v>0</v>
      </c>
      <c r="C3" s="790"/>
      <c r="D3" s="790"/>
      <c r="E3" s="790"/>
      <c r="F3" s="790"/>
      <c r="G3" s="790"/>
      <c r="H3" s="790"/>
      <c r="I3" s="790"/>
    </row>
    <row r="4" spans="2:13" ht="11.25" customHeight="1" x14ac:dyDescent="0.2">
      <c r="B4" s="830" t="s">
        <v>1</v>
      </c>
      <c r="C4" s="830"/>
      <c r="D4" s="830"/>
      <c r="E4" s="830"/>
      <c r="F4" s="830"/>
      <c r="G4" s="830"/>
      <c r="H4" s="830"/>
      <c r="I4" s="830"/>
    </row>
    <row r="5" spans="2:13" ht="11.25" customHeight="1" x14ac:dyDescent="0.2">
      <c r="B5" s="752"/>
      <c r="C5" s="752"/>
      <c r="D5" s="752"/>
      <c r="E5" s="752"/>
      <c r="F5" s="752"/>
      <c r="G5" s="752"/>
      <c r="H5" s="752"/>
      <c r="I5" s="752"/>
    </row>
    <row r="6" spans="2:13" ht="9.75" customHeight="1" x14ac:dyDescent="0.2">
      <c r="B6" s="831" t="s">
        <v>107</v>
      </c>
      <c r="C6" s="831"/>
      <c r="D6" s="831"/>
      <c r="E6" s="831"/>
      <c r="F6" s="831"/>
      <c r="G6" s="831"/>
      <c r="H6" s="831"/>
      <c r="I6" s="831"/>
    </row>
    <row r="7" spans="2:13" ht="9.75" customHeight="1" x14ac:dyDescent="0.2">
      <c r="B7" s="831"/>
      <c r="C7" s="831"/>
      <c r="D7" s="831"/>
      <c r="E7" s="831"/>
      <c r="F7" s="831"/>
      <c r="G7" s="831"/>
      <c r="H7" s="831"/>
      <c r="I7" s="831"/>
    </row>
    <row r="8" spans="2:13" ht="12.75" customHeight="1" thickBot="1" x14ac:dyDescent="0.25">
      <c r="B8" s="638"/>
      <c r="C8" s="638"/>
      <c r="D8" s="638"/>
      <c r="E8" s="638"/>
      <c r="F8" s="638"/>
      <c r="G8" s="638"/>
      <c r="H8" s="638"/>
      <c r="I8" s="638"/>
    </row>
    <row r="9" spans="2:13" ht="16.5" customHeight="1" thickBot="1" x14ac:dyDescent="0.25">
      <c r="B9" s="699" t="s">
        <v>41</v>
      </c>
      <c r="C9" s="699" t="s">
        <v>134</v>
      </c>
      <c r="D9" s="700" t="s">
        <v>2</v>
      </c>
      <c r="E9" s="699" t="s">
        <v>77</v>
      </c>
      <c r="F9" s="700" t="s">
        <v>79</v>
      </c>
      <c r="G9" s="699" t="s">
        <v>78</v>
      </c>
      <c r="H9" s="699" t="s">
        <v>80</v>
      </c>
      <c r="I9" s="699" t="s">
        <v>3</v>
      </c>
    </row>
    <row r="10" spans="2:13" x14ac:dyDescent="0.2">
      <c r="B10" s="639" t="s">
        <v>42</v>
      </c>
      <c r="C10" s="832" t="s">
        <v>135</v>
      </c>
      <c r="D10" s="640" t="s">
        <v>4</v>
      </c>
      <c r="E10" s="641">
        <f>'Composição da Cart. Julho-2022'!F10</f>
        <v>94525321.549999997</v>
      </c>
      <c r="F10" s="642">
        <f>E10+G10+H10+I10</f>
        <v>94531101.25999999</v>
      </c>
      <c r="G10" s="643">
        <v>0</v>
      </c>
      <c r="H10" s="643">
        <v>0</v>
      </c>
      <c r="I10" s="728">
        <v>5779.71</v>
      </c>
      <c r="K10" s="5"/>
    </row>
    <row r="11" spans="2:13" ht="13.5" customHeight="1" x14ac:dyDescent="0.2">
      <c r="B11" s="644" t="s">
        <v>43</v>
      </c>
      <c r="C11" s="833"/>
      <c r="D11" s="645" t="s">
        <v>5</v>
      </c>
      <c r="E11" s="641">
        <f>'Composição da Cart. Julho-2022'!F11</f>
        <v>15310117.98</v>
      </c>
      <c r="F11" s="642">
        <f t="shared" ref="F11:F30" si="0">E11+G11+H11+I11</f>
        <v>15624259.42</v>
      </c>
      <c r="G11" s="646">
        <v>0</v>
      </c>
      <c r="H11" s="643">
        <v>0</v>
      </c>
      <c r="I11" s="729">
        <v>314141.44</v>
      </c>
      <c r="J11" s="6"/>
      <c r="K11" s="7"/>
    </row>
    <row r="12" spans="2:13" ht="13.5" customHeight="1" x14ac:dyDescent="0.2">
      <c r="B12" s="644" t="s">
        <v>44</v>
      </c>
      <c r="C12" s="833"/>
      <c r="D12" s="645" t="s">
        <v>6</v>
      </c>
      <c r="E12" s="641">
        <f>'Composição da Cart. Julho-2022'!F12</f>
        <v>66711041.170000002</v>
      </c>
      <c r="F12" s="642">
        <f t="shared" si="0"/>
        <v>67428885.280000001</v>
      </c>
      <c r="G12" s="646">
        <v>0</v>
      </c>
      <c r="H12" s="643">
        <v>0</v>
      </c>
      <c r="I12" s="729">
        <v>717844.11</v>
      </c>
      <c r="J12" s="8"/>
    </row>
    <row r="13" spans="2:13" ht="13.5" customHeight="1" x14ac:dyDescent="0.2">
      <c r="B13" s="644" t="s">
        <v>45</v>
      </c>
      <c r="C13" s="833"/>
      <c r="D13" s="645" t="s">
        <v>7</v>
      </c>
      <c r="E13" s="641">
        <f>'Composição da Cart. Julho-2022'!F13</f>
        <v>2375998.7799999998</v>
      </c>
      <c r="F13" s="642">
        <v>0</v>
      </c>
      <c r="G13" s="647">
        <v>0</v>
      </c>
      <c r="H13" s="648">
        <v>-2390075.88</v>
      </c>
      <c r="I13" s="730">
        <v>14077.1</v>
      </c>
      <c r="J13" s="755"/>
      <c r="K13" s="35"/>
      <c r="L13" s="9"/>
      <c r="M13" s="9" t="s">
        <v>8</v>
      </c>
    </row>
    <row r="14" spans="2:13" ht="13.5" customHeight="1" x14ac:dyDescent="0.2">
      <c r="B14" s="644" t="s">
        <v>46</v>
      </c>
      <c r="C14" s="833"/>
      <c r="D14" s="645" t="s">
        <v>9</v>
      </c>
      <c r="E14" s="641">
        <f>'Composição da Cart. Julho-2022'!F14</f>
        <v>26133009.319999997</v>
      </c>
      <c r="F14" s="642">
        <f t="shared" si="0"/>
        <v>23999204.839999996</v>
      </c>
      <c r="G14" s="646">
        <v>0</v>
      </c>
      <c r="H14" s="648">
        <v>-2441541.2000000002</v>
      </c>
      <c r="I14" s="729">
        <v>307736.71999999997</v>
      </c>
      <c r="J14" s="36"/>
      <c r="K14" s="37"/>
      <c r="L14" s="10"/>
      <c r="M14" s="757"/>
    </row>
    <row r="15" spans="2:13" ht="13.5" customHeight="1" x14ac:dyDescent="0.2">
      <c r="B15" s="644" t="s">
        <v>47</v>
      </c>
      <c r="C15" s="833"/>
      <c r="D15" s="649" t="s">
        <v>10</v>
      </c>
      <c r="E15" s="641">
        <f>'Composição da Cart. Julho-2022'!F15</f>
        <v>33853135.659999996</v>
      </c>
      <c r="F15" s="642">
        <f t="shared" si="0"/>
        <v>34681487.559999995</v>
      </c>
      <c r="G15" s="646">
        <v>0</v>
      </c>
      <c r="H15" s="650">
        <v>0</v>
      </c>
      <c r="I15" s="729">
        <v>828351.9</v>
      </c>
      <c r="J15" s="651"/>
      <c r="K15" s="35"/>
      <c r="L15" s="10"/>
      <c r="M15" s="11"/>
    </row>
    <row r="16" spans="2:13" ht="13.5" customHeight="1" x14ac:dyDescent="0.2">
      <c r="B16" s="644" t="s">
        <v>48</v>
      </c>
      <c r="C16" s="833"/>
      <c r="D16" s="652" t="s">
        <v>11</v>
      </c>
      <c r="E16" s="641">
        <f>'Composição da Cart. Julho-2022'!F16</f>
        <v>108064608.53</v>
      </c>
      <c r="F16" s="642">
        <f t="shared" si="0"/>
        <v>108016454.88</v>
      </c>
      <c r="G16" s="646">
        <v>0</v>
      </c>
      <c r="H16" s="643">
        <v>0</v>
      </c>
      <c r="I16" s="731">
        <v>-48153.65</v>
      </c>
      <c r="J16" s="755"/>
      <c r="K16" s="755"/>
      <c r="L16" s="757"/>
    </row>
    <row r="17" spans="2:13" ht="13.5" customHeight="1" x14ac:dyDescent="0.2">
      <c r="B17" s="644" t="s">
        <v>49</v>
      </c>
      <c r="C17" s="833"/>
      <c r="D17" s="652" t="s">
        <v>12</v>
      </c>
      <c r="E17" s="641">
        <f>'Composição da Cart. Julho-2022'!F17</f>
        <v>50853.590000000484</v>
      </c>
      <c r="F17" s="642">
        <f t="shared" si="0"/>
        <v>186306.02000000005</v>
      </c>
      <c r="G17" s="647">
        <f>7916634.18</f>
        <v>7916634.1799999997</v>
      </c>
      <c r="H17" s="702">
        <f>-7804334.98</f>
        <v>-7804334.9800000004</v>
      </c>
      <c r="I17" s="730">
        <v>23153.23</v>
      </c>
      <c r="J17" s="755"/>
      <c r="K17" s="755"/>
      <c r="L17" s="653"/>
      <c r="M17" s="757"/>
    </row>
    <row r="18" spans="2:13" ht="13.5" customHeight="1" x14ac:dyDescent="0.2">
      <c r="B18" s="644" t="s">
        <v>50</v>
      </c>
      <c r="C18" s="833"/>
      <c r="D18" s="652" t="s">
        <v>13</v>
      </c>
      <c r="E18" s="641">
        <f>'Composição da Cart. Julho-2022'!F18</f>
        <v>145447819.99000001</v>
      </c>
      <c r="F18" s="642">
        <f t="shared" si="0"/>
        <v>147168911.97</v>
      </c>
      <c r="G18" s="647">
        <v>0</v>
      </c>
      <c r="H18" s="643">
        <v>0</v>
      </c>
      <c r="I18" s="730">
        <v>1721091.98</v>
      </c>
      <c r="J18" s="36"/>
      <c r="K18" s="37"/>
      <c r="L18" s="653"/>
      <c r="M18" s="757"/>
    </row>
    <row r="19" spans="2:13" ht="13.5" customHeight="1" x14ac:dyDescent="0.2">
      <c r="B19" s="644" t="s">
        <v>51</v>
      </c>
      <c r="C19" s="833"/>
      <c r="D19" s="652" t="s">
        <v>14</v>
      </c>
      <c r="E19" s="641">
        <f>'Composição da Cart. Julho-2022'!F19</f>
        <v>12185556.9</v>
      </c>
      <c r="F19" s="642">
        <f t="shared" si="0"/>
        <v>12192367.610000001</v>
      </c>
      <c r="G19" s="643">
        <v>0</v>
      </c>
      <c r="H19" s="643">
        <v>0</v>
      </c>
      <c r="I19" s="729">
        <v>6810.71</v>
      </c>
      <c r="J19" s="755"/>
      <c r="K19" s="755"/>
      <c r="L19" s="10"/>
      <c r="M19" s="654"/>
    </row>
    <row r="20" spans="2:13" ht="13.5" customHeight="1" x14ac:dyDescent="0.2">
      <c r="B20" s="644" t="s">
        <v>52</v>
      </c>
      <c r="C20" s="833"/>
      <c r="D20" s="655" t="s">
        <v>15</v>
      </c>
      <c r="E20" s="641">
        <f>'Composição da Cart. Julho-2022'!F20</f>
        <v>982436.35000000009</v>
      </c>
      <c r="F20" s="642">
        <f t="shared" si="0"/>
        <v>994140.91000000015</v>
      </c>
      <c r="G20" s="643">
        <v>0</v>
      </c>
      <c r="H20" s="643">
        <v>0</v>
      </c>
      <c r="I20" s="730">
        <v>11704.56</v>
      </c>
      <c r="J20" s="755"/>
      <c r="K20" s="755"/>
      <c r="L20" s="10"/>
      <c r="M20" s="757"/>
    </row>
    <row r="21" spans="2:13" ht="13.5" customHeight="1" thickBot="1" x14ac:dyDescent="0.25">
      <c r="B21" s="644" t="s">
        <v>53</v>
      </c>
      <c r="C21" s="833"/>
      <c r="D21" s="655" t="s">
        <v>16</v>
      </c>
      <c r="E21" s="641">
        <f>'Composição da Cart. Julho-2022'!F21</f>
        <v>43709045.939999998</v>
      </c>
      <c r="F21" s="642">
        <f t="shared" si="0"/>
        <v>44235871.769999996</v>
      </c>
      <c r="G21" s="643">
        <v>0</v>
      </c>
      <c r="H21" s="643">
        <v>0</v>
      </c>
      <c r="I21" s="730">
        <v>526825.82999999996</v>
      </c>
      <c r="J21" s="755"/>
      <c r="K21" s="755"/>
      <c r="L21" s="10"/>
      <c r="M21" s="654"/>
    </row>
    <row r="22" spans="2:13" ht="13.5" thickBot="1" x14ac:dyDescent="0.25">
      <c r="B22" s="644" t="s">
        <v>46</v>
      </c>
      <c r="C22" s="701" t="s">
        <v>136</v>
      </c>
      <c r="D22" s="655" t="s">
        <v>137</v>
      </c>
      <c r="E22" s="641">
        <f>'Composição da Cart. Julho-2022'!F22</f>
        <v>3435567.0700000003</v>
      </c>
      <c r="F22" s="642">
        <f t="shared" si="0"/>
        <v>3210510.18</v>
      </c>
      <c r="G22" s="643">
        <v>13125.58</v>
      </c>
      <c r="H22" s="656">
        <v>-278835.64</v>
      </c>
      <c r="I22" s="732">
        <v>40653.17</v>
      </c>
      <c r="J22" s="755"/>
      <c r="K22" s="755"/>
      <c r="L22" s="13"/>
      <c r="M22" s="14"/>
    </row>
    <row r="23" spans="2:13" ht="13.5" customHeight="1" x14ac:dyDescent="0.2">
      <c r="B23" s="644" t="s">
        <v>54</v>
      </c>
      <c r="C23" s="833" t="s">
        <v>135</v>
      </c>
      <c r="D23" s="655" t="s">
        <v>17</v>
      </c>
      <c r="E23" s="641">
        <f>'Composição da Cart. Julho-2022'!F23</f>
        <v>49062219.219999999</v>
      </c>
      <c r="F23" s="642">
        <f t="shared" si="0"/>
        <v>52288816.560000002</v>
      </c>
      <c r="G23" s="643">
        <v>0</v>
      </c>
      <c r="H23" s="643">
        <v>0</v>
      </c>
      <c r="I23" s="729">
        <v>3226597.34</v>
      </c>
      <c r="J23" s="755"/>
      <c r="K23" s="39"/>
      <c r="L23" s="10"/>
      <c r="M23" s="14"/>
    </row>
    <row r="24" spans="2:13" ht="13.5" customHeight="1" x14ac:dyDescent="0.2">
      <c r="B24" s="644" t="s">
        <v>55</v>
      </c>
      <c r="C24" s="833"/>
      <c r="D24" s="655" t="s">
        <v>18</v>
      </c>
      <c r="E24" s="641">
        <f>'Composição da Cart. Julho-2022'!F24</f>
        <v>16303291.73</v>
      </c>
      <c r="F24" s="642">
        <f t="shared" si="0"/>
        <v>16544513.690000001</v>
      </c>
      <c r="G24" s="643">
        <v>0</v>
      </c>
      <c r="H24" s="643">
        <v>0</v>
      </c>
      <c r="I24" s="729">
        <v>241221.96</v>
      </c>
      <c r="J24" s="755"/>
      <c r="K24" s="755"/>
      <c r="L24" s="10"/>
      <c r="M24" s="14"/>
    </row>
    <row r="25" spans="2:13" ht="13.5" customHeight="1" thickBot="1" x14ac:dyDescent="0.25">
      <c r="B25" s="657" t="s">
        <v>85</v>
      </c>
      <c r="C25" s="833"/>
      <c r="D25" s="652" t="s">
        <v>19</v>
      </c>
      <c r="E25" s="641">
        <f>'Composição da Cart. Julho-2022'!F25</f>
        <v>16186822.869999999</v>
      </c>
      <c r="F25" s="642">
        <f t="shared" si="0"/>
        <v>16958350.77</v>
      </c>
      <c r="G25" s="658">
        <v>0</v>
      </c>
      <c r="H25" s="641">
        <v>0</v>
      </c>
      <c r="I25" s="733">
        <v>771527.9</v>
      </c>
      <c r="J25" s="659"/>
      <c r="K25" s="752"/>
    </row>
    <row r="26" spans="2:13" ht="13.5" customHeight="1" thickBot="1" x14ac:dyDescent="0.25">
      <c r="B26" s="657" t="s">
        <v>49</v>
      </c>
      <c r="C26" s="685" t="s">
        <v>138</v>
      </c>
      <c r="D26" s="652" t="s">
        <v>20</v>
      </c>
      <c r="E26" s="641">
        <f>'Composição da Cart. Julho-2022'!F26</f>
        <v>286.36</v>
      </c>
      <c r="F26" s="642">
        <f t="shared" si="0"/>
        <v>0.12999999999998857</v>
      </c>
      <c r="G26" s="658">
        <v>0</v>
      </c>
      <c r="H26" s="724">
        <f>-287.41</f>
        <v>-287.41000000000003</v>
      </c>
      <c r="I26" s="733">
        <v>1.18</v>
      </c>
      <c r="J26" s="752"/>
      <c r="K26" s="752"/>
    </row>
    <row r="27" spans="2:13" ht="13.5" customHeight="1" x14ac:dyDescent="0.2">
      <c r="B27" s="657" t="s">
        <v>57</v>
      </c>
      <c r="C27" s="827" t="s">
        <v>135</v>
      </c>
      <c r="D27" s="652" t="s">
        <v>21</v>
      </c>
      <c r="E27" s="641">
        <f>'Composição da Cart. Julho-2022'!F27</f>
        <v>30775222.030000001</v>
      </c>
      <c r="F27" s="642">
        <f t="shared" si="0"/>
        <v>29510021.460000001</v>
      </c>
      <c r="G27" s="660">
        <v>0</v>
      </c>
      <c r="H27" s="660">
        <v>0</v>
      </c>
      <c r="I27" s="727">
        <v>-1265200.57</v>
      </c>
      <c r="J27" s="661"/>
      <c r="K27" s="752"/>
    </row>
    <row r="28" spans="2:13" ht="13.5" customHeight="1" x14ac:dyDescent="0.2">
      <c r="B28" s="657" t="s">
        <v>58</v>
      </c>
      <c r="C28" s="828"/>
      <c r="D28" s="652" t="s">
        <v>22</v>
      </c>
      <c r="E28" s="641">
        <f>'Composição da Cart. Julho-2022'!F28</f>
        <v>11432797.4</v>
      </c>
      <c r="F28" s="642">
        <f t="shared" si="0"/>
        <v>12087606.77</v>
      </c>
      <c r="G28" s="658">
        <v>0</v>
      </c>
      <c r="H28" s="660">
        <v>0</v>
      </c>
      <c r="I28" s="733">
        <v>654809.37</v>
      </c>
      <c r="J28" s="661"/>
      <c r="K28" s="752"/>
    </row>
    <row r="29" spans="2:13" ht="15" customHeight="1" x14ac:dyDescent="0.2">
      <c r="B29" s="657" t="s">
        <v>132</v>
      </c>
      <c r="C29" s="828"/>
      <c r="D29" s="652" t="s">
        <v>133</v>
      </c>
      <c r="E29" s="641">
        <f>'Composição da Cart. Julho-2022'!F29</f>
        <v>5368969.8100000005</v>
      </c>
      <c r="F29" s="642">
        <f t="shared" si="0"/>
        <v>5361386.5100000007</v>
      </c>
      <c r="G29" s="658">
        <v>0</v>
      </c>
      <c r="H29" s="660">
        <v>0</v>
      </c>
      <c r="I29" s="733">
        <v>-7583.3</v>
      </c>
      <c r="J29" s="661"/>
      <c r="K29" s="752"/>
    </row>
    <row r="30" spans="2:13" ht="15.75" customHeight="1" thickBot="1" x14ac:dyDescent="0.25">
      <c r="B30" s="657" t="s">
        <v>145</v>
      </c>
      <c r="C30" s="829"/>
      <c r="D30" s="652" t="s">
        <v>146</v>
      </c>
      <c r="E30" s="703">
        <v>0</v>
      </c>
      <c r="F30" s="642">
        <f t="shared" si="0"/>
        <v>7759119.4800000004</v>
      </c>
      <c r="G30" s="658">
        <v>7802243.1100000003</v>
      </c>
      <c r="H30" s="660">
        <v>0</v>
      </c>
      <c r="I30" s="727">
        <v>-43123.63</v>
      </c>
      <c r="J30" s="661"/>
      <c r="K30" s="752"/>
    </row>
    <row r="31" spans="2:13" x14ac:dyDescent="0.2">
      <c r="B31" s="664" t="s">
        <v>59</v>
      </c>
      <c r="C31" s="827" t="s">
        <v>139</v>
      </c>
      <c r="D31" s="665" t="s">
        <v>23</v>
      </c>
      <c r="E31" s="641">
        <f>'Composição da Cart. Julho-2022'!F30</f>
        <v>16731698.850000001</v>
      </c>
      <c r="F31" s="709">
        <f>E31+G31+H31+I31</f>
        <v>16978091.790000003</v>
      </c>
      <c r="G31" s="706">
        <v>0</v>
      </c>
      <c r="H31" s="666">
        <v>0</v>
      </c>
      <c r="I31" s="734">
        <v>246392.94</v>
      </c>
      <c r="J31" s="752"/>
      <c r="K31" s="40"/>
    </row>
    <row r="32" spans="2:13" ht="15" customHeight="1" x14ac:dyDescent="0.2">
      <c r="B32" s="667" t="s">
        <v>86</v>
      </c>
      <c r="C32" s="828"/>
      <c r="D32" s="652" t="s">
        <v>24</v>
      </c>
      <c r="E32" s="641">
        <f>'Composição da Cart. Julho-2022'!F31</f>
        <v>51645585.710000001</v>
      </c>
      <c r="F32" s="670">
        <f t="shared" ref="F32:F47" si="1">E32+G32+H32+I32</f>
        <v>52270856.5</v>
      </c>
      <c r="G32" s="668">
        <v>0</v>
      </c>
      <c r="H32" s="660">
        <v>0</v>
      </c>
      <c r="I32" s="735">
        <v>625270.79</v>
      </c>
      <c r="J32" s="752"/>
      <c r="K32" s="752"/>
    </row>
    <row r="33" spans="1:12" ht="15" customHeight="1" x14ac:dyDescent="0.2">
      <c r="B33" s="669" t="s">
        <v>61</v>
      </c>
      <c r="C33" s="828"/>
      <c r="D33" s="652" t="s">
        <v>25</v>
      </c>
      <c r="E33" s="641">
        <f>'Composição da Cart. Julho-2022'!F32</f>
        <v>9119544.9399999995</v>
      </c>
      <c r="F33" s="670">
        <f t="shared" si="1"/>
        <v>9353876.0399999991</v>
      </c>
      <c r="G33" s="668">
        <v>0</v>
      </c>
      <c r="H33" s="660">
        <v>0</v>
      </c>
      <c r="I33" s="735">
        <v>234331.1</v>
      </c>
      <c r="J33" s="41"/>
      <c r="K33" s="752"/>
    </row>
    <row r="34" spans="1:12" ht="15" customHeight="1" x14ac:dyDescent="0.2">
      <c r="B34" s="657" t="s">
        <v>87</v>
      </c>
      <c r="C34" s="828"/>
      <c r="D34" s="652" t="s">
        <v>26</v>
      </c>
      <c r="E34" s="641">
        <f>'Composição da Cart. Julho-2022'!F33</f>
        <v>8306094.4000000004</v>
      </c>
      <c r="F34" s="670">
        <f t="shared" si="1"/>
        <v>8513323.3000000007</v>
      </c>
      <c r="G34" s="671">
        <v>0</v>
      </c>
      <c r="H34" s="660">
        <v>0</v>
      </c>
      <c r="I34" s="705">
        <v>207228.9</v>
      </c>
      <c r="J34" s="752"/>
      <c r="K34" s="752"/>
    </row>
    <row r="35" spans="1:12" ht="15" customHeight="1" x14ac:dyDescent="0.2">
      <c r="B35" s="657" t="s">
        <v>62</v>
      </c>
      <c r="C35" s="828"/>
      <c r="D35" s="655" t="s">
        <v>27</v>
      </c>
      <c r="E35" s="641">
        <f>'Composição da Cart. Julho-2022'!F34</f>
        <v>20606956.100000001</v>
      </c>
      <c r="F35" s="670">
        <f t="shared" si="1"/>
        <v>22026566.390000001</v>
      </c>
      <c r="G35" s="671">
        <v>0</v>
      </c>
      <c r="H35" s="660">
        <v>0</v>
      </c>
      <c r="I35" s="733">
        <v>1419610.29</v>
      </c>
      <c r="J35" s="659"/>
      <c r="K35" s="40"/>
    </row>
    <row r="36" spans="1:12" ht="15.75" customHeight="1" x14ac:dyDescent="0.2">
      <c r="B36" s="657" t="s">
        <v>63</v>
      </c>
      <c r="C36" s="828"/>
      <c r="D36" s="655" t="s">
        <v>28</v>
      </c>
      <c r="E36" s="641">
        <f>'Composição da Cart. Julho-2022'!F35</f>
        <v>20349140.489999998</v>
      </c>
      <c r="F36" s="670">
        <f t="shared" si="1"/>
        <v>21429643.599999998</v>
      </c>
      <c r="G36" s="672">
        <v>0</v>
      </c>
      <c r="H36" s="660">
        <v>0</v>
      </c>
      <c r="I36" s="736">
        <v>1080503.1100000001</v>
      </c>
      <c r="J36" s="41"/>
      <c r="K36" s="752"/>
    </row>
    <row r="37" spans="1:12" ht="15.75" customHeight="1" x14ac:dyDescent="0.2">
      <c r="B37" s="657" t="s">
        <v>95</v>
      </c>
      <c r="C37" s="828"/>
      <c r="D37" s="655" t="s">
        <v>29</v>
      </c>
      <c r="E37" s="641">
        <f>'Composição da Cart. Julho-2022'!F36</f>
        <v>13823042.27</v>
      </c>
      <c r="F37" s="670">
        <f t="shared" si="1"/>
        <v>13375290.68</v>
      </c>
      <c r="G37" s="668">
        <v>0</v>
      </c>
      <c r="H37" s="660">
        <v>0</v>
      </c>
      <c r="I37" s="725">
        <v>-447751.59</v>
      </c>
      <c r="J37" s="673"/>
      <c r="K37" s="674"/>
      <c r="L37" s="16"/>
    </row>
    <row r="38" spans="1:12" ht="14.25" customHeight="1" x14ac:dyDescent="0.2">
      <c r="B38" s="763" t="s">
        <v>88</v>
      </c>
      <c r="C38" s="828"/>
      <c r="D38" s="675" t="s">
        <v>30</v>
      </c>
      <c r="E38" s="641">
        <f>'Composição da Cart. Julho-2022'!F37</f>
        <v>12288441.459999999</v>
      </c>
      <c r="F38" s="670">
        <f t="shared" si="1"/>
        <v>11807335.129999999</v>
      </c>
      <c r="G38" s="707">
        <v>0</v>
      </c>
      <c r="H38" s="660">
        <v>0</v>
      </c>
      <c r="I38" s="726">
        <v>-481106.33</v>
      </c>
      <c r="J38" s="673"/>
      <c r="K38" s="674" t="s">
        <v>76</v>
      </c>
      <c r="L38" s="17"/>
    </row>
    <row r="39" spans="1:12" ht="14.25" customHeight="1" thickBot="1" x14ac:dyDescent="0.25">
      <c r="B39" s="764" t="s">
        <v>71</v>
      </c>
      <c r="C39" s="829"/>
      <c r="D39" s="677" t="s">
        <v>39</v>
      </c>
      <c r="E39" s="712">
        <f>'Composição da Cart. Julho-2022'!F38</f>
        <v>23256020.620000001</v>
      </c>
      <c r="F39" s="710">
        <f t="shared" si="1"/>
        <v>25611221.510000002</v>
      </c>
      <c r="G39" s="708">
        <v>2066217.26</v>
      </c>
      <c r="H39" s="662">
        <v>0</v>
      </c>
      <c r="I39" s="737">
        <v>288983.63</v>
      </c>
      <c r="J39" s="673"/>
      <c r="K39" s="674"/>
      <c r="L39" s="17"/>
    </row>
    <row r="40" spans="1:12" ht="15" customHeight="1" x14ac:dyDescent="0.2">
      <c r="B40" s="667" t="s">
        <v>64</v>
      </c>
      <c r="C40" s="827" t="s">
        <v>141</v>
      </c>
      <c r="D40" s="678" t="s">
        <v>31</v>
      </c>
      <c r="E40" s="666">
        <f>'Composição da Cart. Julho-2022'!F39</f>
        <v>5199846.79</v>
      </c>
      <c r="F40" s="709">
        <f t="shared" si="1"/>
        <v>5305438.8499999996</v>
      </c>
      <c r="G40" s="679">
        <v>0</v>
      </c>
      <c r="H40" s="666">
        <v>0</v>
      </c>
      <c r="I40" s="738">
        <v>105592.06</v>
      </c>
      <c r="J40" s="673"/>
      <c r="K40" s="674"/>
      <c r="L40" s="17"/>
    </row>
    <row r="41" spans="1:12" ht="15" customHeight="1" x14ac:dyDescent="0.2">
      <c r="B41" s="657" t="s">
        <v>65</v>
      </c>
      <c r="C41" s="828"/>
      <c r="D41" s="680" t="s">
        <v>32</v>
      </c>
      <c r="E41" s="641">
        <f>'Composição da Cart. Julho-2022'!F40</f>
        <v>11954704.140000001</v>
      </c>
      <c r="F41" s="658">
        <f t="shared" si="1"/>
        <v>12072409.550000001</v>
      </c>
      <c r="G41" s="670">
        <v>0</v>
      </c>
      <c r="H41" s="660">
        <v>0</v>
      </c>
      <c r="I41" s="739">
        <v>117705.41</v>
      </c>
      <c r="J41" s="673"/>
      <c r="K41" s="674"/>
      <c r="L41" s="18"/>
    </row>
    <row r="42" spans="1:12" ht="13.5" customHeight="1" thickBot="1" x14ac:dyDescent="0.25">
      <c r="B42" s="681" t="s">
        <v>66</v>
      </c>
      <c r="C42" s="829"/>
      <c r="D42" s="682" t="s">
        <v>33</v>
      </c>
      <c r="E42" s="703">
        <f>'Composição da Cart. Julho-2022'!F41</f>
        <v>2057978.21</v>
      </c>
      <c r="F42" s="663">
        <f t="shared" si="1"/>
        <v>2197323.33</v>
      </c>
      <c r="G42" s="663">
        <v>0</v>
      </c>
      <c r="H42" s="662">
        <v>0</v>
      </c>
      <c r="I42" s="740">
        <v>139345.12</v>
      </c>
      <c r="J42" s="673"/>
      <c r="K42" s="674"/>
    </row>
    <row r="43" spans="1:12" ht="13.5" customHeight="1" x14ac:dyDescent="0.2">
      <c r="B43" s="667" t="s">
        <v>67</v>
      </c>
      <c r="C43" s="827" t="s">
        <v>140</v>
      </c>
      <c r="D43" s="680" t="s">
        <v>34</v>
      </c>
      <c r="E43" s="666">
        <f>'Composição da Cart. Julho-2022'!F42</f>
        <v>6309174.8999999994</v>
      </c>
      <c r="F43" s="709">
        <f t="shared" si="1"/>
        <v>6721675.459999999</v>
      </c>
      <c r="G43" s="679">
        <v>0</v>
      </c>
      <c r="H43" s="666">
        <v>0</v>
      </c>
      <c r="I43" s="741">
        <v>412500.56</v>
      </c>
      <c r="J43" s="673"/>
      <c r="K43" s="674"/>
    </row>
    <row r="44" spans="1:12" ht="15" customHeight="1" x14ac:dyDescent="0.2">
      <c r="B44" s="657" t="s">
        <v>89</v>
      </c>
      <c r="C44" s="828"/>
      <c r="D44" s="652" t="s">
        <v>35</v>
      </c>
      <c r="E44" s="641">
        <f>'Composição da Cart. Julho-2022'!F43</f>
        <v>3141518.3800000004</v>
      </c>
      <c r="F44" s="658">
        <f t="shared" si="1"/>
        <v>3377925.7100000004</v>
      </c>
      <c r="G44" s="676">
        <v>0</v>
      </c>
      <c r="H44" s="676">
        <v>0</v>
      </c>
      <c r="I44" s="732">
        <v>236407.33</v>
      </c>
      <c r="J44" s="673"/>
      <c r="K44" s="674"/>
    </row>
    <row r="45" spans="1:12" ht="15" customHeight="1" x14ac:dyDescent="0.2">
      <c r="B45" s="657" t="s">
        <v>68</v>
      </c>
      <c r="C45" s="828"/>
      <c r="D45" s="652" t="s">
        <v>36</v>
      </c>
      <c r="E45" s="641">
        <f>'Composição da Cart. Julho-2022'!F44</f>
        <v>7963362.25</v>
      </c>
      <c r="F45" s="658">
        <f t="shared" si="1"/>
        <v>8011940.5499999998</v>
      </c>
      <c r="G45" s="676">
        <v>0</v>
      </c>
      <c r="H45" s="676">
        <v>0</v>
      </c>
      <c r="I45" s="732">
        <v>48578.3</v>
      </c>
      <c r="J45" s="753"/>
      <c r="K45" s="753"/>
    </row>
    <row r="46" spans="1:12" ht="15" customHeight="1" thickBot="1" x14ac:dyDescent="0.25">
      <c r="B46" s="681" t="s">
        <v>69</v>
      </c>
      <c r="C46" s="829"/>
      <c r="D46" s="677" t="s">
        <v>37</v>
      </c>
      <c r="E46" s="703">
        <f>'Composição da Cart. Julho-2022'!F45</f>
        <v>10393955.67</v>
      </c>
      <c r="F46" s="663">
        <f t="shared" si="1"/>
        <v>11104384.879999999</v>
      </c>
      <c r="G46" s="683">
        <v>0</v>
      </c>
      <c r="H46" s="684">
        <v>0</v>
      </c>
      <c r="I46" s="742">
        <v>710429.21</v>
      </c>
      <c r="J46" s="753"/>
      <c r="K46" s="29"/>
    </row>
    <row r="47" spans="1:12" ht="15" customHeight="1" thickBot="1" x14ac:dyDescent="0.25">
      <c r="B47" s="685" t="s">
        <v>70</v>
      </c>
      <c r="C47" s="685" t="s">
        <v>142</v>
      </c>
      <c r="D47" s="686" t="s">
        <v>38</v>
      </c>
      <c r="E47" s="641">
        <f>'Composição da Cart. Julho-2022'!F46</f>
        <v>25611699.34</v>
      </c>
      <c r="F47" s="704">
        <f t="shared" si="1"/>
        <v>25921496.469999999</v>
      </c>
      <c r="G47" s="687">
        <v>0</v>
      </c>
      <c r="H47" s="688">
        <v>0</v>
      </c>
      <c r="I47" s="743">
        <v>309797.13</v>
      </c>
      <c r="J47" s="753"/>
      <c r="K47" s="29"/>
    </row>
    <row r="48" spans="1:12" ht="13.5" customHeight="1" thickBot="1" x14ac:dyDescent="0.25">
      <c r="A48" s="755"/>
      <c r="B48" s="834" t="s">
        <v>40</v>
      </c>
      <c r="C48" s="835"/>
      <c r="D48" s="836"/>
      <c r="E48" s="689">
        <f>SUM(E10:E47)</f>
        <v>930672886.7700001</v>
      </c>
      <c r="F48" s="690">
        <f>SUM(F10:F47)</f>
        <v>948858116.80999994</v>
      </c>
      <c r="G48" s="691"/>
      <c r="H48" s="692"/>
      <c r="I48" s="692"/>
      <c r="J48" s="753"/>
      <c r="K48" s="693"/>
    </row>
    <row r="49" spans="1:11" ht="12" customHeight="1" x14ac:dyDescent="0.2">
      <c r="A49" s="755"/>
      <c r="B49" s="744"/>
      <c r="C49" s="744"/>
      <c r="D49" s="745"/>
      <c r="E49" s="744"/>
      <c r="F49" s="744"/>
      <c r="G49" s="694"/>
      <c r="H49" s="694"/>
      <c r="I49" s="694"/>
      <c r="J49" s="753"/>
      <c r="K49" s="693"/>
    </row>
    <row r="50" spans="1:11" ht="12.75" customHeight="1" x14ac:dyDescent="0.2">
      <c r="A50" s="755"/>
      <c r="B50" s="746" t="s">
        <v>90</v>
      </c>
      <c r="C50" s="747"/>
      <c r="D50" s="693"/>
      <c r="E50" s="744"/>
      <c r="F50" s="816"/>
      <c r="G50" s="816"/>
      <c r="H50" s="816"/>
      <c r="I50" s="816"/>
      <c r="J50" s="753"/>
      <c r="K50" s="693"/>
    </row>
    <row r="51" spans="1:11" ht="13.5" customHeight="1" x14ac:dyDescent="0.2">
      <c r="A51" s="755"/>
      <c r="B51" s="693"/>
      <c r="C51" s="756"/>
      <c r="D51" s="711"/>
      <c r="E51" s="755"/>
      <c r="F51" s="570"/>
      <c r="G51" s="755"/>
      <c r="H51" s="755"/>
      <c r="I51" s="755"/>
      <c r="J51" s="753"/>
      <c r="K51" s="693"/>
    </row>
    <row r="52" spans="1:11" ht="12" customHeight="1" x14ac:dyDescent="0.2">
      <c r="B52" s="609" t="s">
        <v>83</v>
      </c>
      <c r="C52" s="622"/>
      <c r="D52" s="757"/>
      <c r="E52" s="757"/>
      <c r="F52" s="755"/>
      <c r="G52" s="755"/>
      <c r="H52" s="755"/>
      <c r="I52" s="755"/>
    </row>
    <row r="53" spans="1:11" ht="12" customHeight="1" x14ac:dyDescent="0.2">
      <c r="B53" s="695" t="s">
        <v>84</v>
      </c>
      <c r="C53" s="695"/>
      <c r="D53" s="696"/>
      <c r="E53" s="815" t="s">
        <v>100</v>
      </c>
      <c r="F53" s="815"/>
      <c r="G53" s="696"/>
      <c r="H53" s="752"/>
      <c r="I53" s="752"/>
    </row>
    <row r="54" spans="1:11" ht="11.25" customHeight="1" x14ac:dyDescent="0.2">
      <c r="D54" s="696"/>
      <c r="E54" s="811" t="s">
        <v>73</v>
      </c>
      <c r="F54" s="811"/>
      <c r="G54" s="696"/>
      <c r="H54" s="752"/>
      <c r="I54" s="752"/>
    </row>
    <row r="55" spans="1:11" ht="11.25" customHeight="1" x14ac:dyDescent="0.2">
      <c r="D55" s="696"/>
      <c r="E55" s="757"/>
      <c r="F55" s="757"/>
      <c r="G55" s="696"/>
      <c r="H55" s="752"/>
      <c r="I55" s="752"/>
    </row>
    <row r="56" spans="1:11" ht="11.25" customHeight="1" x14ac:dyDescent="0.2">
      <c r="D56" s="696"/>
      <c r="E56" s="757"/>
      <c r="F56" s="757"/>
      <c r="G56" s="696"/>
      <c r="H56" s="752"/>
      <c r="I56" s="752"/>
    </row>
    <row r="57" spans="1:11" ht="10.5" customHeight="1" x14ac:dyDescent="0.2">
      <c r="D57" s="696"/>
      <c r="E57" s="757"/>
      <c r="F57" s="757"/>
      <c r="G57" s="696"/>
      <c r="H57" s="752"/>
      <c r="I57" s="752"/>
    </row>
    <row r="58" spans="1:11" ht="13.5" customHeight="1" x14ac:dyDescent="0.2">
      <c r="B58" s="755"/>
      <c r="C58" s="755"/>
      <c r="D58" s="755"/>
      <c r="E58" s="755"/>
      <c r="F58" s="755"/>
      <c r="G58" s="755"/>
      <c r="H58" s="755"/>
      <c r="I58" s="755"/>
    </row>
    <row r="59" spans="1:11" ht="12" customHeight="1" x14ac:dyDescent="0.2">
      <c r="A59" s="753"/>
      <c r="B59" s="812" t="s">
        <v>144</v>
      </c>
      <c r="C59" s="812"/>
      <c r="D59" s="812"/>
      <c r="E59" s="812"/>
      <c r="F59" s="812"/>
      <c r="G59" s="812"/>
      <c r="H59" s="812"/>
      <c r="I59" s="812"/>
      <c r="J59" s="755"/>
    </row>
    <row r="60" spans="1:11" ht="12" customHeight="1" x14ac:dyDescent="0.2">
      <c r="B60" s="813" t="s">
        <v>75</v>
      </c>
      <c r="C60" s="813"/>
      <c r="D60" s="813"/>
      <c r="E60" s="813"/>
      <c r="F60" s="813"/>
      <c r="G60" s="813"/>
      <c r="H60" s="813"/>
      <c r="I60" s="813"/>
    </row>
    <row r="61" spans="1:11" ht="10.5" customHeight="1" x14ac:dyDescent="0.2">
      <c r="B61" s="837" t="s">
        <v>143</v>
      </c>
      <c r="C61" s="837"/>
      <c r="D61" s="837"/>
      <c r="E61" s="837"/>
      <c r="F61" s="837"/>
      <c r="G61" s="837"/>
      <c r="H61" s="837"/>
      <c r="I61" s="837"/>
    </row>
    <row r="62" spans="1:11" ht="12.75" customHeight="1" x14ac:dyDescent="0.2">
      <c r="B62" s="119"/>
      <c r="C62" s="119"/>
      <c r="D62" s="119"/>
      <c r="E62" s="119"/>
      <c r="F62" s="119"/>
      <c r="G62" s="119"/>
      <c r="H62" s="119"/>
      <c r="I62" s="119"/>
    </row>
    <row r="63" spans="1:11" x14ac:dyDescent="0.2">
      <c r="B63" s="119"/>
      <c r="C63" s="119"/>
      <c r="D63" s="119"/>
      <c r="E63" s="119"/>
      <c r="F63" s="119"/>
      <c r="G63" s="119"/>
      <c r="H63" s="119"/>
      <c r="I63" s="119"/>
    </row>
    <row r="64" spans="1:11" x14ac:dyDescent="0.2">
      <c r="F64" s="611"/>
    </row>
    <row r="67" spans="4:10" x14ac:dyDescent="0.2">
      <c r="D67" s="697"/>
      <c r="E67" s="698"/>
      <c r="F67" s="697"/>
      <c r="G67" s="697"/>
      <c r="H67" s="697"/>
      <c r="I67" s="697"/>
      <c r="J67" s="697"/>
    </row>
  </sheetData>
  <mergeCells count="16">
    <mergeCell ref="E54:F54"/>
    <mergeCell ref="B59:I59"/>
    <mergeCell ref="B60:I60"/>
    <mergeCell ref="B61:I61"/>
    <mergeCell ref="C31:C39"/>
    <mergeCell ref="C40:C42"/>
    <mergeCell ref="C43:C46"/>
    <mergeCell ref="B48:D48"/>
    <mergeCell ref="F50:I50"/>
    <mergeCell ref="E53:F53"/>
    <mergeCell ref="B3:I3"/>
    <mergeCell ref="B4:I4"/>
    <mergeCell ref="B6:I7"/>
    <mergeCell ref="C10:C21"/>
    <mergeCell ref="C23:C25"/>
    <mergeCell ref="C27:C30"/>
  </mergeCells>
  <printOptions horizontalCentered="1"/>
  <pageMargins left="0.39370078740157483" right="0.39370078740157483" top="0.19685039370078741" bottom="0.39370078740157483" header="0.19685039370078741" footer="0.31496062992125984"/>
  <pageSetup paperSize="9" scale="65" orientation="landscape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63"/>
  <sheetViews>
    <sheetView topLeftCell="A37" workbookViewId="0">
      <selection activeCell="B6" sqref="B6:H7"/>
    </sheetView>
  </sheetViews>
  <sheetFormatPr defaultColWidth="9.140625" defaultRowHeight="12.75" x14ac:dyDescent="0.2"/>
  <cols>
    <col min="1" max="1" width="9.42578125" style="1" customWidth="1"/>
    <col min="2" max="2" width="20.28515625" style="1" customWidth="1"/>
    <col min="3" max="3" width="56" style="1" customWidth="1"/>
    <col min="4" max="4" width="20" style="1" customWidth="1"/>
    <col min="5" max="5" width="17.7109375" style="1" customWidth="1"/>
    <col min="6" max="6" width="17.5703125" style="1" customWidth="1"/>
    <col min="7" max="7" width="17.42578125" style="1" customWidth="1"/>
    <col min="8" max="8" width="20" style="1" customWidth="1"/>
    <col min="9" max="9" width="16.28515625" style="1" customWidth="1"/>
    <col min="10" max="10" width="21.7109375" style="1" customWidth="1"/>
    <col min="11" max="11" width="14.85546875" style="1" customWidth="1"/>
    <col min="12" max="12" width="16.85546875" style="1" customWidth="1"/>
    <col min="13" max="16384" width="9.140625" style="1"/>
  </cols>
  <sheetData>
    <row r="1" spans="1:12" ht="17.25" customHeight="1" x14ac:dyDescent="0.2"/>
    <row r="2" spans="1:12" ht="30.75" customHeight="1" x14ac:dyDescent="0.2">
      <c r="D2" s="45"/>
      <c r="E2" s="45"/>
    </row>
    <row r="3" spans="1:12" ht="12.75" customHeight="1" x14ac:dyDescent="0.2">
      <c r="B3" s="782" t="s">
        <v>0</v>
      </c>
      <c r="C3" s="782"/>
      <c r="D3" s="782"/>
      <c r="E3" s="782"/>
      <c r="F3" s="782"/>
      <c r="G3" s="782"/>
      <c r="H3" s="782"/>
    </row>
    <row r="4" spans="1:12" ht="12" customHeight="1" x14ac:dyDescent="0.2">
      <c r="B4" s="783" t="s">
        <v>1</v>
      </c>
      <c r="C4" s="783"/>
      <c r="D4" s="783"/>
      <c r="E4" s="783"/>
      <c r="F4" s="783"/>
      <c r="G4" s="783"/>
      <c r="H4" s="783"/>
    </row>
    <row r="5" spans="1:12" ht="11.25" customHeight="1" x14ac:dyDescent="0.2">
      <c r="B5" s="51"/>
      <c r="C5" s="51"/>
      <c r="D5" s="51"/>
      <c r="E5" s="51"/>
      <c r="F5" s="51"/>
      <c r="G5" s="51"/>
      <c r="H5" s="51"/>
    </row>
    <row r="6" spans="1:12" ht="8.25" customHeight="1" x14ac:dyDescent="0.2">
      <c r="B6" s="784" t="s">
        <v>108</v>
      </c>
      <c r="C6" s="784"/>
      <c r="D6" s="784"/>
      <c r="E6" s="784"/>
      <c r="F6" s="784"/>
      <c r="G6" s="784"/>
      <c r="H6" s="784"/>
    </row>
    <row r="7" spans="1:12" ht="10.5" customHeight="1" x14ac:dyDescent="0.2">
      <c r="B7" s="784"/>
      <c r="C7" s="784"/>
      <c r="D7" s="784"/>
      <c r="E7" s="784"/>
      <c r="F7" s="784"/>
      <c r="G7" s="784"/>
      <c r="H7" s="784"/>
    </row>
    <row r="8" spans="1:12" ht="11.25" customHeight="1" thickBot="1" x14ac:dyDescent="0.25">
      <c r="B8" s="117"/>
      <c r="C8" s="117"/>
      <c r="D8" s="117"/>
      <c r="E8" s="117"/>
      <c r="F8" s="117"/>
      <c r="G8" s="117"/>
      <c r="H8" s="117"/>
    </row>
    <row r="9" spans="1:12" ht="16.5" customHeight="1" thickBot="1" x14ac:dyDescent="0.25">
      <c r="A9" s="2"/>
      <c r="B9" s="3" t="s">
        <v>41</v>
      </c>
      <c r="C9" s="52" t="s">
        <v>2</v>
      </c>
      <c r="D9" s="3" t="s">
        <v>77</v>
      </c>
      <c r="E9" s="52" t="s">
        <v>79</v>
      </c>
      <c r="F9" s="3" t="s">
        <v>78</v>
      </c>
      <c r="G9" s="3" t="s">
        <v>80</v>
      </c>
      <c r="H9" s="3" t="s">
        <v>3</v>
      </c>
    </row>
    <row r="10" spans="1:12" x14ac:dyDescent="0.2">
      <c r="B10" s="44" t="s">
        <v>42</v>
      </c>
      <c r="C10" s="32" t="s">
        <v>4</v>
      </c>
      <c r="D10" s="58"/>
      <c r="E10" s="92"/>
      <c r="F10" s="58"/>
      <c r="G10" s="58"/>
      <c r="H10" s="60"/>
      <c r="J10" s="5"/>
    </row>
    <row r="11" spans="1:12" x14ac:dyDescent="0.2">
      <c r="B11" s="15" t="s">
        <v>43</v>
      </c>
      <c r="C11" s="33" t="s">
        <v>5</v>
      </c>
      <c r="D11" s="93"/>
      <c r="E11" s="92"/>
      <c r="F11" s="94"/>
      <c r="G11" s="58"/>
      <c r="H11" s="61"/>
      <c r="I11" s="6"/>
      <c r="J11" s="7"/>
    </row>
    <row r="12" spans="1:12" x14ac:dyDescent="0.2">
      <c r="B12" s="15" t="s">
        <v>44</v>
      </c>
      <c r="C12" s="33" t="s">
        <v>6</v>
      </c>
      <c r="D12" s="93"/>
      <c r="E12" s="92"/>
      <c r="F12" s="94"/>
      <c r="G12" s="58"/>
      <c r="H12" s="61"/>
      <c r="I12" s="8"/>
    </row>
    <row r="13" spans="1:12" x14ac:dyDescent="0.2">
      <c r="B13" s="15" t="s">
        <v>45</v>
      </c>
      <c r="C13" s="33" t="s">
        <v>7</v>
      </c>
      <c r="D13" s="93"/>
      <c r="E13" s="92"/>
      <c r="F13" s="93"/>
      <c r="G13" s="58"/>
      <c r="H13" s="62"/>
      <c r="I13" s="19"/>
      <c r="J13" s="35"/>
      <c r="K13" s="9"/>
      <c r="L13" s="9" t="s">
        <v>8</v>
      </c>
    </row>
    <row r="14" spans="1:12" x14ac:dyDescent="0.2">
      <c r="B14" s="15" t="s">
        <v>46</v>
      </c>
      <c r="C14" s="33" t="s">
        <v>9</v>
      </c>
      <c r="D14" s="95"/>
      <c r="E14" s="92"/>
      <c r="F14" s="94"/>
      <c r="G14" s="87"/>
      <c r="H14" s="61"/>
      <c r="I14" s="36"/>
      <c r="J14" s="37"/>
      <c r="K14" s="10"/>
      <c r="L14" s="48"/>
    </row>
    <row r="15" spans="1:12" x14ac:dyDescent="0.2">
      <c r="B15" s="15" t="s">
        <v>47</v>
      </c>
      <c r="C15" s="33" t="s">
        <v>10</v>
      </c>
      <c r="D15" s="93"/>
      <c r="E15" s="92"/>
      <c r="F15" s="94"/>
      <c r="G15" s="58"/>
      <c r="H15" s="61"/>
      <c r="I15" s="38"/>
      <c r="J15" s="35"/>
      <c r="K15" s="10"/>
      <c r="L15" s="11"/>
    </row>
    <row r="16" spans="1:12" x14ac:dyDescent="0.2">
      <c r="B16" s="15" t="s">
        <v>48</v>
      </c>
      <c r="C16" s="34" t="s">
        <v>11</v>
      </c>
      <c r="D16" s="93"/>
      <c r="E16" s="92"/>
      <c r="F16" s="94"/>
      <c r="G16" s="58"/>
      <c r="H16" s="61"/>
      <c r="I16" s="19"/>
      <c r="J16" s="19"/>
      <c r="K16" s="48"/>
    </row>
    <row r="17" spans="2:12" x14ac:dyDescent="0.2">
      <c r="B17" s="15" t="s">
        <v>49</v>
      </c>
      <c r="C17" s="34" t="s">
        <v>12</v>
      </c>
      <c r="D17" s="96"/>
      <c r="E17" s="92"/>
      <c r="F17" s="93"/>
      <c r="G17" s="87"/>
      <c r="H17" s="62"/>
      <c r="I17" s="19"/>
      <c r="J17" s="19"/>
      <c r="K17" s="12"/>
      <c r="L17" s="48"/>
    </row>
    <row r="18" spans="2:12" x14ac:dyDescent="0.2">
      <c r="B18" s="15" t="s">
        <v>50</v>
      </c>
      <c r="C18" s="34" t="s">
        <v>13</v>
      </c>
      <c r="D18" s="96"/>
      <c r="E18" s="92"/>
      <c r="F18" s="93"/>
      <c r="G18" s="58"/>
      <c r="H18" s="62"/>
      <c r="I18" s="36"/>
      <c r="J18" s="37"/>
      <c r="K18" s="12"/>
      <c r="L18" s="48"/>
    </row>
    <row r="19" spans="2:12" x14ac:dyDescent="0.2">
      <c r="B19" s="15" t="s">
        <v>51</v>
      </c>
      <c r="C19" s="34" t="s">
        <v>14</v>
      </c>
      <c r="D19" s="97"/>
      <c r="E19" s="92"/>
      <c r="F19" s="58"/>
      <c r="G19" s="58"/>
      <c r="H19" s="62"/>
      <c r="I19" s="19"/>
      <c r="J19" s="19"/>
      <c r="K19" s="10"/>
      <c r="L19" s="53"/>
    </row>
    <row r="20" spans="2:12" x14ac:dyDescent="0.2">
      <c r="B20" s="15" t="s">
        <v>52</v>
      </c>
      <c r="C20" s="34" t="s">
        <v>15</v>
      </c>
      <c r="D20" s="93"/>
      <c r="E20" s="92"/>
      <c r="F20" s="58"/>
      <c r="G20" s="58"/>
      <c r="H20" s="62"/>
      <c r="I20" s="19"/>
      <c r="J20" s="19"/>
      <c r="K20" s="10"/>
      <c r="L20" s="48"/>
    </row>
    <row r="21" spans="2:12" x14ac:dyDescent="0.2">
      <c r="B21" s="15" t="s">
        <v>53</v>
      </c>
      <c r="C21" s="34" t="s">
        <v>16</v>
      </c>
      <c r="D21" s="93"/>
      <c r="E21" s="92"/>
      <c r="F21" s="58"/>
      <c r="G21" s="58"/>
      <c r="H21" s="62"/>
      <c r="I21" s="19"/>
      <c r="J21" s="19"/>
      <c r="K21" s="10"/>
      <c r="L21" s="53"/>
    </row>
    <row r="22" spans="2:12" x14ac:dyDescent="0.2">
      <c r="B22" s="15" t="s">
        <v>46</v>
      </c>
      <c r="C22" s="34" t="s">
        <v>82</v>
      </c>
      <c r="D22" s="98"/>
      <c r="E22" s="92"/>
      <c r="F22" s="58"/>
      <c r="G22" s="88"/>
      <c r="H22" s="63"/>
      <c r="I22" s="19"/>
      <c r="J22" s="19"/>
      <c r="K22" s="13"/>
      <c r="L22" s="14"/>
    </row>
    <row r="23" spans="2:12" x14ac:dyDescent="0.2">
      <c r="B23" s="15" t="s">
        <v>54</v>
      </c>
      <c r="C23" s="34" t="s">
        <v>17</v>
      </c>
      <c r="D23" s="97"/>
      <c r="E23" s="92"/>
      <c r="F23" s="58"/>
      <c r="G23" s="58"/>
      <c r="H23" s="61"/>
      <c r="I23" s="19"/>
      <c r="J23" s="39"/>
      <c r="K23" s="10"/>
      <c r="L23" s="14"/>
    </row>
    <row r="24" spans="2:12" ht="15" customHeight="1" x14ac:dyDescent="0.2">
      <c r="B24" s="15" t="s">
        <v>55</v>
      </c>
      <c r="C24" s="34" t="s">
        <v>18</v>
      </c>
      <c r="D24" s="96"/>
      <c r="E24" s="92"/>
      <c r="F24" s="58"/>
      <c r="G24" s="58"/>
      <c r="H24" s="61"/>
      <c r="I24" s="19"/>
      <c r="J24" s="19"/>
      <c r="K24" s="10"/>
      <c r="L24" s="14"/>
    </row>
    <row r="25" spans="2:12" ht="14.25" customHeight="1" x14ac:dyDescent="0.2">
      <c r="B25" s="15" t="s">
        <v>85</v>
      </c>
      <c r="C25" s="34" t="s">
        <v>19</v>
      </c>
      <c r="D25" s="95"/>
      <c r="E25" s="92"/>
      <c r="F25" s="96"/>
      <c r="G25" s="58"/>
      <c r="H25" s="64"/>
      <c r="I25" s="20"/>
      <c r="J25" s="49"/>
    </row>
    <row r="26" spans="2:12" ht="13.5" customHeight="1" x14ac:dyDescent="0.2">
      <c r="B26" s="15" t="s">
        <v>49</v>
      </c>
      <c r="C26" s="34" t="s">
        <v>20</v>
      </c>
      <c r="D26" s="96"/>
      <c r="E26" s="92"/>
      <c r="F26" s="98"/>
      <c r="G26" s="89"/>
      <c r="H26" s="63"/>
      <c r="I26" s="49"/>
      <c r="J26" s="49"/>
    </row>
    <row r="27" spans="2:12" x14ac:dyDescent="0.2">
      <c r="B27" s="4" t="s">
        <v>57</v>
      </c>
      <c r="C27" s="34" t="s">
        <v>21</v>
      </c>
      <c r="D27" s="96"/>
      <c r="E27" s="92"/>
      <c r="F27" s="97"/>
      <c r="G27" s="58"/>
      <c r="H27" s="90"/>
      <c r="I27" s="21"/>
      <c r="J27" s="49"/>
    </row>
    <row r="28" spans="2:12" ht="13.5" thickBot="1" x14ac:dyDescent="0.25">
      <c r="B28" s="47" t="s">
        <v>58</v>
      </c>
      <c r="C28" s="54" t="s">
        <v>22</v>
      </c>
      <c r="D28" s="99"/>
      <c r="E28" s="100"/>
      <c r="F28" s="101"/>
      <c r="G28" s="68"/>
      <c r="H28" s="69"/>
      <c r="I28" s="38"/>
      <c r="J28" s="49"/>
    </row>
    <row r="29" spans="2:12" x14ac:dyDescent="0.2">
      <c r="B29" s="57" t="s">
        <v>59</v>
      </c>
      <c r="C29" s="70" t="s">
        <v>23</v>
      </c>
      <c r="D29" s="102"/>
      <c r="E29" s="103"/>
      <c r="F29" s="104"/>
      <c r="G29" s="75"/>
      <c r="H29" s="71"/>
      <c r="I29" s="49"/>
      <c r="J29" s="40"/>
    </row>
    <row r="30" spans="2:12" x14ac:dyDescent="0.2">
      <c r="B30" s="23" t="s">
        <v>86</v>
      </c>
      <c r="C30" s="59" t="s">
        <v>24</v>
      </c>
      <c r="D30" s="96"/>
      <c r="E30" s="105"/>
      <c r="F30" s="97"/>
      <c r="G30" s="97"/>
      <c r="H30" s="65"/>
      <c r="I30" s="49"/>
      <c r="J30" s="49"/>
    </row>
    <row r="31" spans="2:12" x14ac:dyDescent="0.2">
      <c r="B31" s="25" t="s">
        <v>61</v>
      </c>
      <c r="C31" s="34" t="s">
        <v>25</v>
      </c>
      <c r="D31" s="96"/>
      <c r="E31" s="92"/>
      <c r="F31" s="97"/>
      <c r="G31" s="97"/>
      <c r="H31" s="65"/>
      <c r="I31" s="41"/>
      <c r="J31" s="49"/>
    </row>
    <row r="32" spans="2:12" x14ac:dyDescent="0.2">
      <c r="B32" s="4" t="s">
        <v>87</v>
      </c>
      <c r="C32" s="34" t="s">
        <v>26</v>
      </c>
      <c r="D32" s="98"/>
      <c r="E32" s="92"/>
      <c r="F32" s="96"/>
      <c r="G32" s="97"/>
      <c r="H32" s="64"/>
      <c r="I32" s="49"/>
      <c r="J32" s="49"/>
    </row>
    <row r="33" spans="1:11" ht="15" customHeight="1" x14ac:dyDescent="0.2">
      <c r="B33" s="4" t="s">
        <v>62</v>
      </c>
      <c r="C33" s="34" t="s">
        <v>27</v>
      </c>
      <c r="D33" s="98"/>
      <c r="E33" s="92"/>
      <c r="F33" s="96"/>
      <c r="G33" s="97"/>
      <c r="H33" s="64"/>
      <c r="I33" s="20"/>
      <c r="J33" s="40"/>
    </row>
    <row r="34" spans="1:11" ht="15.75" customHeight="1" x14ac:dyDescent="0.2">
      <c r="B34" s="4" t="s">
        <v>63</v>
      </c>
      <c r="C34" s="34" t="s">
        <v>28</v>
      </c>
      <c r="D34" s="98"/>
      <c r="E34" s="98"/>
      <c r="F34" s="106"/>
      <c r="G34" s="97"/>
      <c r="H34" s="66"/>
      <c r="I34" s="41"/>
      <c r="J34" s="49"/>
    </row>
    <row r="35" spans="1:11" ht="15.75" customHeight="1" x14ac:dyDescent="0.2">
      <c r="B35" s="4" t="s">
        <v>95</v>
      </c>
      <c r="C35" s="34" t="s">
        <v>29</v>
      </c>
      <c r="D35" s="96"/>
      <c r="E35" s="107"/>
      <c r="F35" s="97"/>
      <c r="G35" s="97"/>
      <c r="H35" s="76"/>
      <c r="I35" s="42"/>
      <c r="J35" s="43"/>
      <c r="K35" s="16"/>
    </row>
    <row r="36" spans="1:11" ht="14.25" customHeight="1" x14ac:dyDescent="0.2">
      <c r="B36" s="26" t="s">
        <v>88</v>
      </c>
      <c r="C36" s="24" t="s">
        <v>30</v>
      </c>
      <c r="D36" s="98"/>
      <c r="E36" s="96"/>
      <c r="F36" s="98"/>
      <c r="G36" s="97"/>
      <c r="H36" s="91"/>
      <c r="I36" s="42"/>
      <c r="J36" s="43" t="s">
        <v>76</v>
      </c>
      <c r="K36" s="17"/>
    </row>
    <row r="37" spans="1:11" ht="14.25" customHeight="1" thickBot="1" x14ac:dyDescent="0.25">
      <c r="B37" s="27" t="s">
        <v>71</v>
      </c>
      <c r="C37" s="31" t="s">
        <v>39</v>
      </c>
      <c r="D37" s="108"/>
      <c r="E37" s="109"/>
      <c r="F37" s="110"/>
      <c r="G37" s="99"/>
      <c r="H37" s="74"/>
      <c r="I37" s="42"/>
      <c r="J37" s="43"/>
      <c r="K37" s="17"/>
    </row>
    <row r="38" spans="1:11" ht="15" customHeight="1" x14ac:dyDescent="0.2">
      <c r="B38" s="23" t="s">
        <v>64</v>
      </c>
      <c r="C38" s="72" t="s">
        <v>31</v>
      </c>
      <c r="D38" s="111"/>
      <c r="E38" s="111"/>
      <c r="F38" s="111"/>
      <c r="G38" s="104"/>
      <c r="H38" s="73"/>
      <c r="I38" s="42"/>
      <c r="J38" s="43"/>
      <c r="K38" s="17"/>
    </row>
    <row r="39" spans="1:11" ht="15" customHeight="1" x14ac:dyDescent="0.2">
      <c r="B39" s="4" t="s">
        <v>65</v>
      </c>
      <c r="C39" s="55" t="s">
        <v>32</v>
      </c>
      <c r="D39" s="107"/>
      <c r="E39" s="107"/>
      <c r="F39" s="107"/>
      <c r="G39" s="97"/>
      <c r="H39" s="67"/>
      <c r="I39" s="42"/>
      <c r="J39" s="43"/>
      <c r="K39" s="18"/>
    </row>
    <row r="40" spans="1:11" ht="13.5" customHeight="1" thickBot="1" x14ac:dyDescent="0.25">
      <c r="B40" s="47" t="s">
        <v>66</v>
      </c>
      <c r="C40" s="56" t="s">
        <v>33</v>
      </c>
      <c r="D40" s="109"/>
      <c r="E40" s="100"/>
      <c r="F40" s="109"/>
      <c r="G40" s="99"/>
      <c r="H40" s="77"/>
      <c r="I40" s="42"/>
      <c r="J40" s="43"/>
    </row>
    <row r="41" spans="1:11" ht="13.5" customHeight="1" x14ac:dyDescent="0.2">
      <c r="B41" s="23" t="s">
        <v>67</v>
      </c>
      <c r="C41" s="55" t="s">
        <v>34</v>
      </c>
      <c r="D41" s="111"/>
      <c r="E41" s="92"/>
      <c r="F41" s="111"/>
      <c r="G41" s="104"/>
      <c r="H41" s="86"/>
      <c r="I41" s="42"/>
      <c r="J41" s="43"/>
    </row>
    <row r="42" spans="1:11" ht="15" customHeight="1" x14ac:dyDescent="0.2">
      <c r="B42" s="4" t="s">
        <v>89</v>
      </c>
      <c r="C42" s="30" t="s">
        <v>35</v>
      </c>
      <c r="D42" s="98"/>
      <c r="E42" s="92"/>
      <c r="F42" s="98"/>
      <c r="G42" s="98"/>
      <c r="H42" s="63"/>
      <c r="I42" s="42"/>
      <c r="J42" s="43"/>
    </row>
    <row r="43" spans="1:11" ht="15" customHeight="1" x14ac:dyDescent="0.2">
      <c r="B43" s="4" t="s">
        <v>68</v>
      </c>
      <c r="C43" s="30" t="s">
        <v>36</v>
      </c>
      <c r="D43" s="96"/>
      <c r="E43" s="92"/>
      <c r="F43" s="98"/>
      <c r="G43" s="98"/>
      <c r="H43" s="63"/>
      <c r="I43" s="45"/>
      <c r="J43" s="45"/>
    </row>
    <row r="44" spans="1:11" ht="15" customHeight="1" thickBot="1" x14ac:dyDescent="0.25">
      <c r="B44" s="47" t="s">
        <v>69</v>
      </c>
      <c r="C44" s="31" t="s">
        <v>37</v>
      </c>
      <c r="D44" s="108"/>
      <c r="E44" s="100"/>
      <c r="F44" s="108"/>
      <c r="G44" s="112"/>
      <c r="H44" s="78"/>
      <c r="I44" s="45"/>
      <c r="J44" s="29"/>
    </row>
    <row r="45" spans="1:11" ht="15" customHeight="1" thickBot="1" x14ac:dyDescent="0.25">
      <c r="B45" s="79" t="s">
        <v>70</v>
      </c>
      <c r="C45" s="80" t="s">
        <v>38</v>
      </c>
      <c r="D45" s="113"/>
      <c r="E45" s="114"/>
      <c r="F45" s="115"/>
      <c r="G45" s="116"/>
      <c r="H45" s="81"/>
      <c r="I45" s="45"/>
      <c r="J45" s="29"/>
    </row>
    <row r="46" spans="1:11" ht="15.75" customHeight="1" thickBot="1" x14ac:dyDescent="0.25">
      <c r="A46" s="19"/>
      <c r="B46" s="785" t="s">
        <v>40</v>
      </c>
      <c r="C46" s="786"/>
      <c r="D46" s="120"/>
      <c r="E46" s="118"/>
      <c r="F46" s="82"/>
      <c r="G46" s="83"/>
      <c r="H46" s="83"/>
      <c r="I46" s="45"/>
      <c r="J46" s="22"/>
    </row>
    <row r="47" spans="1:11" ht="10.5" customHeight="1" x14ac:dyDescent="0.2">
      <c r="A47" s="19"/>
      <c r="B47" s="19"/>
      <c r="C47" s="85"/>
      <c r="D47" s="19"/>
      <c r="E47" s="19"/>
      <c r="F47" s="50"/>
      <c r="G47" s="50"/>
      <c r="H47" s="50"/>
      <c r="I47" s="45"/>
      <c r="J47" s="22"/>
    </row>
    <row r="48" spans="1:11" ht="12.75" customHeight="1" x14ac:dyDescent="0.2">
      <c r="A48" s="19"/>
      <c r="B48" s="259" t="s">
        <v>90</v>
      </c>
      <c r="C48" s="51"/>
      <c r="D48" s="19"/>
      <c r="E48" s="818"/>
      <c r="F48" s="818"/>
      <c r="G48" s="818"/>
      <c r="H48" s="818"/>
      <c r="I48" s="45"/>
      <c r="J48" s="22"/>
    </row>
    <row r="49" spans="1:10" ht="12" customHeight="1" x14ac:dyDescent="0.2">
      <c r="A49" s="19"/>
      <c r="B49" s="258"/>
      <c r="C49" s="51"/>
      <c r="D49" s="19"/>
      <c r="E49" s="19"/>
      <c r="F49" s="19"/>
      <c r="G49" s="19"/>
      <c r="H49" s="19"/>
      <c r="I49" s="45"/>
      <c r="J49" s="22"/>
    </row>
    <row r="50" spans="1:10" ht="12" customHeight="1" x14ac:dyDescent="0.2">
      <c r="B50" s="260" t="s">
        <v>83</v>
      </c>
      <c r="C50" s="48"/>
      <c r="D50" s="48"/>
      <c r="E50" s="46"/>
      <c r="F50" s="46"/>
      <c r="G50" s="46"/>
      <c r="H50" s="46"/>
    </row>
    <row r="51" spans="1:10" ht="12" customHeight="1" x14ac:dyDescent="0.2">
      <c r="B51" s="261" t="s">
        <v>84</v>
      </c>
      <c r="C51" s="28"/>
      <c r="D51" s="815" t="s">
        <v>100</v>
      </c>
      <c r="E51" s="815"/>
      <c r="F51" s="28"/>
      <c r="G51" s="51"/>
      <c r="H51" s="51"/>
    </row>
    <row r="52" spans="1:10" ht="11.25" customHeight="1" x14ac:dyDescent="0.2">
      <c r="B52" s="2"/>
      <c r="C52" s="28"/>
      <c r="D52" s="811" t="s">
        <v>73</v>
      </c>
      <c r="E52" s="811"/>
      <c r="F52" s="28"/>
      <c r="G52" s="51"/>
      <c r="H52" s="51"/>
    </row>
    <row r="53" spans="1:10" ht="12" customHeight="1" x14ac:dyDescent="0.2">
      <c r="B53" s="46"/>
      <c r="C53" s="46"/>
      <c r="D53" s="46"/>
      <c r="E53" s="46"/>
      <c r="F53" s="46"/>
      <c r="G53" s="46"/>
      <c r="H53" s="46"/>
      <c r="I53" s="2"/>
    </row>
    <row r="54" spans="1:10" ht="12" customHeight="1" x14ac:dyDescent="0.2">
      <c r="A54" s="45"/>
      <c r="B54" s="812" t="s">
        <v>74</v>
      </c>
      <c r="C54" s="812"/>
      <c r="D54" s="812"/>
      <c r="E54" s="812"/>
      <c r="F54" s="812"/>
      <c r="G54" s="812"/>
      <c r="H54" s="812"/>
      <c r="I54" s="19"/>
    </row>
    <row r="55" spans="1:10" ht="12" customHeight="1" x14ac:dyDescent="0.2">
      <c r="B55" s="813" t="s">
        <v>75</v>
      </c>
      <c r="C55" s="813"/>
      <c r="D55" s="813"/>
      <c r="E55" s="813"/>
      <c r="F55" s="813"/>
      <c r="G55" s="813"/>
      <c r="H55" s="813"/>
    </row>
    <row r="56" spans="1:10" ht="10.5" customHeight="1" x14ac:dyDescent="0.2">
      <c r="B56" s="814" t="s">
        <v>72</v>
      </c>
      <c r="C56" s="814"/>
      <c r="D56" s="814"/>
      <c r="E56" s="814"/>
      <c r="F56" s="814"/>
      <c r="G56" s="814"/>
      <c r="H56" s="814"/>
    </row>
    <row r="57" spans="1:10" ht="12.75" customHeight="1" x14ac:dyDescent="0.2">
      <c r="B57" s="254"/>
      <c r="C57" s="254"/>
      <c r="D57" s="254"/>
      <c r="E57" s="254"/>
      <c r="F57" s="254"/>
      <c r="G57" s="254"/>
      <c r="H57" s="254"/>
    </row>
    <row r="58" spans="1:10" x14ac:dyDescent="0.2">
      <c r="B58" s="119"/>
      <c r="C58" s="119"/>
      <c r="D58" s="119"/>
      <c r="E58" s="119"/>
      <c r="F58" s="119"/>
      <c r="G58" s="119"/>
      <c r="H58" s="119"/>
    </row>
    <row r="62" spans="1:10" x14ac:dyDescent="0.2">
      <c r="C62" s="257"/>
      <c r="D62" s="257"/>
      <c r="E62" s="257"/>
      <c r="F62" s="257"/>
      <c r="G62" s="257"/>
      <c r="H62" s="257"/>
      <c r="I62" s="257"/>
    </row>
    <row r="63" spans="1:10" x14ac:dyDescent="0.2">
      <c r="C63" s="256"/>
      <c r="D63" s="256"/>
      <c r="E63" s="256"/>
      <c r="F63" s="256"/>
      <c r="G63" s="256"/>
      <c r="H63" s="256"/>
      <c r="I63" s="256"/>
    </row>
  </sheetData>
  <mergeCells count="10">
    <mergeCell ref="D52:E52"/>
    <mergeCell ref="B54:H54"/>
    <mergeCell ref="B55:H55"/>
    <mergeCell ref="B56:H56"/>
    <mergeCell ref="B3:H3"/>
    <mergeCell ref="B4:H4"/>
    <mergeCell ref="B6:H7"/>
    <mergeCell ref="B46:C46"/>
    <mergeCell ref="E48:H48"/>
    <mergeCell ref="D51:E51"/>
  </mergeCells>
  <pageMargins left="0.51181102362204722" right="0.51181102362204722" top="0.78740157480314965" bottom="0.78740157480314965" header="0.31496062992125984" footer="0.31496062992125984"/>
  <pageSetup paperSize="9" scale="65"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63"/>
  <sheetViews>
    <sheetView workbookViewId="0">
      <selection activeCell="F62" sqref="F62"/>
    </sheetView>
  </sheetViews>
  <sheetFormatPr defaultColWidth="9.140625" defaultRowHeight="12.75" x14ac:dyDescent="0.2"/>
  <cols>
    <col min="1" max="1" width="9.42578125" style="1" customWidth="1"/>
    <col min="2" max="2" width="20.28515625" style="1" customWidth="1"/>
    <col min="3" max="3" width="56" style="1" customWidth="1"/>
    <col min="4" max="4" width="20" style="1" customWidth="1"/>
    <col min="5" max="5" width="17.7109375" style="1" customWidth="1"/>
    <col min="6" max="6" width="17.5703125" style="1" customWidth="1"/>
    <col min="7" max="7" width="17.42578125" style="1" customWidth="1"/>
    <col min="8" max="8" width="20" style="1" customWidth="1"/>
    <col min="9" max="9" width="16.28515625" style="1" customWidth="1"/>
    <col min="10" max="10" width="21.7109375" style="1" customWidth="1"/>
    <col min="11" max="11" width="14.85546875" style="1" customWidth="1"/>
    <col min="12" max="12" width="16.85546875" style="1" customWidth="1"/>
    <col min="13" max="16384" width="9.140625" style="1"/>
  </cols>
  <sheetData>
    <row r="1" spans="1:12" ht="17.25" customHeight="1" x14ac:dyDescent="0.2"/>
    <row r="2" spans="1:12" ht="30.75" customHeight="1" x14ac:dyDescent="0.2">
      <c r="D2" s="45"/>
      <c r="E2" s="45"/>
    </row>
    <row r="3" spans="1:12" ht="12.75" customHeight="1" x14ac:dyDescent="0.2">
      <c r="B3" s="782" t="s">
        <v>0</v>
      </c>
      <c r="C3" s="782"/>
      <c r="D3" s="782"/>
      <c r="E3" s="782"/>
      <c r="F3" s="782"/>
      <c r="G3" s="782"/>
      <c r="H3" s="782"/>
    </row>
    <row r="4" spans="1:12" ht="12" customHeight="1" x14ac:dyDescent="0.2">
      <c r="B4" s="783" t="s">
        <v>1</v>
      </c>
      <c r="C4" s="783"/>
      <c r="D4" s="783"/>
      <c r="E4" s="783"/>
      <c r="F4" s="783"/>
      <c r="G4" s="783"/>
      <c r="H4" s="783"/>
    </row>
    <row r="5" spans="1:12" ht="11.25" customHeight="1" x14ac:dyDescent="0.2">
      <c r="B5" s="51"/>
      <c r="C5" s="51"/>
      <c r="D5" s="51"/>
      <c r="E5" s="51"/>
      <c r="F5" s="51"/>
      <c r="G5" s="51"/>
      <c r="H5" s="51"/>
    </row>
    <row r="6" spans="1:12" ht="8.25" customHeight="1" x14ac:dyDescent="0.2">
      <c r="B6" s="784" t="s">
        <v>109</v>
      </c>
      <c r="C6" s="784"/>
      <c r="D6" s="784"/>
      <c r="E6" s="784"/>
      <c r="F6" s="784"/>
      <c r="G6" s="784"/>
      <c r="H6" s="784"/>
    </row>
    <row r="7" spans="1:12" ht="10.5" customHeight="1" x14ac:dyDescent="0.2">
      <c r="B7" s="784"/>
      <c r="C7" s="784"/>
      <c r="D7" s="784"/>
      <c r="E7" s="784"/>
      <c r="F7" s="784"/>
      <c r="G7" s="784"/>
      <c r="H7" s="784"/>
    </row>
    <row r="8" spans="1:12" ht="11.25" customHeight="1" thickBot="1" x14ac:dyDescent="0.25">
      <c r="B8" s="117"/>
      <c r="C8" s="117"/>
      <c r="D8" s="117"/>
      <c r="E8" s="117"/>
      <c r="F8" s="117"/>
      <c r="G8" s="117"/>
      <c r="H8" s="117"/>
    </row>
    <row r="9" spans="1:12" ht="16.5" customHeight="1" thickBot="1" x14ac:dyDescent="0.25">
      <c r="A9" s="2"/>
      <c r="B9" s="3" t="s">
        <v>41</v>
      </c>
      <c r="C9" s="52" t="s">
        <v>2</v>
      </c>
      <c r="D9" s="3" t="s">
        <v>77</v>
      </c>
      <c r="E9" s="52" t="s">
        <v>79</v>
      </c>
      <c r="F9" s="3" t="s">
        <v>78</v>
      </c>
      <c r="G9" s="3" t="s">
        <v>80</v>
      </c>
      <c r="H9" s="3" t="s">
        <v>3</v>
      </c>
    </row>
    <row r="10" spans="1:12" x14ac:dyDescent="0.2">
      <c r="B10" s="44" t="s">
        <v>42</v>
      </c>
      <c r="C10" s="32" t="s">
        <v>4</v>
      </c>
      <c r="D10" s="58"/>
      <c r="E10" s="92"/>
      <c r="F10" s="58"/>
      <c r="G10" s="58"/>
      <c r="H10" s="60"/>
      <c r="J10" s="5"/>
    </row>
    <row r="11" spans="1:12" x14ac:dyDescent="0.2">
      <c r="B11" s="15" t="s">
        <v>43</v>
      </c>
      <c r="C11" s="33" t="s">
        <v>5</v>
      </c>
      <c r="D11" s="93"/>
      <c r="E11" s="92"/>
      <c r="F11" s="94"/>
      <c r="G11" s="58"/>
      <c r="H11" s="61"/>
      <c r="I11" s="6"/>
      <c r="J11" s="7"/>
    </row>
    <row r="12" spans="1:12" x14ac:dyDescent="0.2">
      <c r="B12" s="15" t="s">
        <v>44</v>
      </c>
      <c r="C12" s="33" t="s">
        <v>6</v>
      </c>
      <c r="D12" s="93"/>
      <c r="E12" s="92"/>
      <c r="F12" s="94"/>
      <c r="G12" s="58"/>
      <c r="H12" s="61"/>
      <c r="I12" s="8"/>
    </row>
    <row r="13" spans="1:12" x14ac:dyDescent="0.2">
      <c r="B13" s="15" t="s">
        <v>45</v>
      </c>
      <c r="C13" s="33" t="s">
        <v>7</v>
      </c>
      <c r="D13" s="93"/>
      <c r="E13" s="92"/>
      <c r="F13" s="93"/>
      <c r="G13" s="58"/>
      <c r="H13" s="62"/>
      <c r="I13" s="19"/>
      <c r="J13" s="35"/>
      <c r="K13" s="9"/>
      <c r="L13" s="9" t="s">
        <v>8</v>
      </c>
    </row>
    <row r="14" spans="1:12" x14ac:dyDescent="0.2">
      <c r="B14" s="15" t="s">
        <v>46</v>
      </c>
      <c r="C14" s="33" t="s">
        <v>9</v>
      </c>
      <c r="D14" s="95"/>
      <c r="E14" s="92"/>
      <c r="F14" s="94"/>
      <c r="G14" s="87"/>
      <c r="H14" s="61"/>
      <c r="I14" s="36"/>
      <c r="J14" s="37"/>
      <c r="K14" s="10"/>
      <c r="L14" s="48"/>
    </row>
    <row r="15" spans="1:12" x14ac:dyDescent="0.2">
      <c r="B15" s="15" t="s">
        <v>47</v>
      </c>
      <c r="C15" s="33" t="s">
        <v>10</v>
      </c>
      <c r="D15" s="93"/>
      <c r="E15" s="92"/>
      <c r="F15" s="94"/>
      <c r="G15" s="58"/>
      <c r="H15" s="61"/>
      <c r="I15" s="38"/>
      <c r="J15" s="35"/>
      <c r="K15" s="10"/>
      <c r="L15" s="11"/>
    </row>
    <row r="16" spans="1:12" x14ac:dyDescent="0.2">
      <c r="B16" s="15" t="s">
        <v>48</v>
      </c>
      <c r="C16" s="34" t="s">
        <v>11</v>
      </c>
      <c r="D16" s="93"/>
      <c r="E16" s="92"/>
      <c r="F16" s="94"/>
      <c r="G16" s="58"/>
      <c r="H16" s="61"/>
      <c r="I16" s="19"/>
      <c r="J16" s="19"/>
      <c r="K16" s="48"/>
    </row>
    <row r="17" spans="2:12" x14ac:dyDescent="0.2">
      <c r="B17" s="15" t="s">
        <v>49</v>
      </c>
      <c r="C17" s="34" t="s">
        <v>12</v>
      </c>
      <c r="D17" s="96"/>
      <c r="E17" s="92"/>
      <c r="F17" s="93"/>
      <c r="G17" s="87"/>
      <c r="H17" s="62"/>
      <c r="I17" s="19"/>
      <c r="J17" s="19"/>
      <c r="K17" s="12"/>
      <c r="L17" s="48"/>
    </row>
    <row r="18" spans="2:12" x14ac:dyDescent="0.2">
      <c r="B18" s="15" t="s">
        <v>50</v>
      </c>
      <c r="C18" s="34" t="s">
        <v>13</v>
      </c>
      <c r="D18" s="96"/>
      <c r="E18" s="92"/>
      <c r="F18" s="93"/>
      <c r="G18" s="58"/>
      <c r="H18" s="62"/>
      <c r="I18" s="36"/>
      <c r="J18" s="37"/>
      <c r="K18" s="12"/>
      <c r="L18" s="48"/>
    </row>
    <row r="19" spans="2:12" x14ac:dyDescent="0.2">
      <c r="B19" s="15" t="s">
        <v>51</v>
      </c>
      <c r="C19" s="34" t="s">
        <v>14</v>
      </c>
      <c r="D19" s="97"/>
      <c r="E19" s="92"/>
      <c r="F19" s="58"/>
      <c r="G19" s="58"/>
      <c r="H19" s="62"/>
      <c r="I19" s="19"/>
      <c r="J19" s="19"/>
      <c r="K19" s="10"/>
      <c r="L19" s="53"/>
    </row>
    <row r="20" spans="2:12" x14ac:dyDescent="0.2">
      <c r="B20" s="15" t="s">
        <v>52</v>
      </c>
      <c r="C20" s="34" t="s">
        <v>15</v>
      </c>
      <c r="D20" s="93"/>
      <c r="E20" s="92"/>
      <c r="F20" s="58"/>
      <c r="G20" s="58"/>
      <c r="H20" s="62"/>
      <c r="I20" s="19"/>
      <c r="J20" s="19"/>
      <c r="K20" s="10"/>
      <c r="L20" s="48"/>
    </row>
    <row r="21" spans="2:12" x14ac:dyDescent="0.2">
      <c r="B21" s="15" t="s">
        <v>53</v>
      </c>
      <c r="C21" s="34" t="s">
        <v>16</v>
      </c>
      <c r="D21" s="93"/>
      <c r="E21" s="92"/>
      <c r="F21" s="58"/>
      <c r="G21" s="58"/>
      <c r="H21" s="62"/>
      <c r="I21" s="19"/>
      <c r="J21" s="19"/>
      <c r="K21" s="10"/>
      <c r="L21" s="53"/>
    </row>
    <row r="22" spans="2:12" x14ac:dyDescent="0.2">
      <c r="B22" s="15" t="s">
        <v>46</v>
      </c>
      <c r="C22" s="34" t="s">
        <v>82</v>
      </c>
      <c r="D22" s="98"/>
      <c r="E22" s="92"/>
      <c r="F22" s="58"/>
      <c r="G22" s="88"/>
      <c r="H22" s="63"/>
      <c r="I22" s="19"/>
      <c r="J22" s="19"/>
      <c r="K22" s="13"/>
      <c r="L22" s="14"/>
    </row>
    <row r="23" spans="2:12" x14ac:dyDescent="0.2">
      <c r="B23" s="15" t="s">
        <v>54</v>
      </c>
      <c r="C23" s="34" t="s">
        <v>17</v>
      </c>
      <c r="D23" s="97"/>
      <c r="E23" s="92"/>
      <c r="F23" s="58"/>
      <c r="G23" s="58"/>
      <c r="H23" s="61"/>
      <c r="I23" s="19"/>
      <c r="J23" s="39"/>
      <c r="K23" s="10"/>
      <c r="L23" s="14"/>
    </row>
    <row r="24" spans="2:12" ht="15" customHeight="1" x14ac:dyDescent="0.2">
      <c r="B24" s="15" t="s">
        <v>55</v>
      </c>
      <c r="C24" s="34" t="s">
        <v>18</v>
      </c>
      <c r="D24" s="96"/>
      <c r="E24" s="92"/>
      <c r="F24" s="58"/>
      <c r="G24" s="58"/>
      <c r="H24" s="61"/>
      <c r="I24" s="19"/>
      <c r="J24" s="19"/>
      <c r="K24" s="10"/>
      <c r="L24" s="14"/>
    </row>
    <row r="25" spans="2:12" ht="14.25" customHeight="1" x14ac:dyDescent="0.2">
      <c r="B25" s="15" t="s">
        <v>85</v>
      </c>
      <c r="C25" s="34" t="s">
        <v>19</v>
      </c>
      <c r="D25" s="95"/>
      <c r="E25" s="92"/>
      <c r="F25" s="96"/>
      <c r="G25" s="58"/>
      <c r="H25" s="64"/>
      <c r="I25" s="20"/>
      <c r="J25" s="49"/>
    </row>
    <row r="26" spans="2:12" ht="13.5" customHeight="1" x14ac:dyDescent="0.2">
      <c r="B26" s="15" t="s">
        <v>49</v>
      </c>
      <c r="C26" s="34" t="s">
        <v>20</v>
      </c>
      <c r="D26" s="96"/>
      <c r="E26" s="92"/>
      <c r="F26" s="98"/>
      <c r="G26" s="89"/>
      <c r="H26" s="63"/>
      <c r="I26" s="49"/>
      <c r="J26" s="49"/>
    </row>
    <row r="27" spans="2:12" x14ac:dyDescent="0.2">
      <c r="B27" s="4" t="s">
        <v>57</v>
      </c>
      <c r="C27" s="34" t="s">
        <v>21</v>
      </c>
      <c r="D27" s="96"/>
      <c r="E27" s="92"/>
      <c r="F27" s="97"/>
      <c r="G27" s="58"/>
      <c r="H27" s="90"/>
      <c r="I27" s="21"/>
      <c r="J27" s="49"/>
    </row>
    <row r="28" spans="2:12" ht="13.5" thickBot="1" x14ac:dyDescent="0.25">
      <c r="B28" s="47" t="s">
        <v>58</v>
      </c>
      <c r="C28" s="54" t="s">
        <v>22</v>
      </c>
      <c r="D28" s="99"/>
      <c r="E28" s="100"/>
      <c r="F28" s="101"/>
      <c r="G28" s="68"/>
      <c r="H28" s="69"/>
      <c r="I28" s="38"/>
      <c r="J28" s="49"/>
    </row>
    <row r="29" spans="2:12" x14ac:dyDescent="0.2">
      <c r="B29" s="57" t="s">
        <v>59</v>
      </c>
      <c r="C29" s="70" t="s">
        <v>23</v>
      </c>
      <c r="D29" s="102"/>
      <c r="E29" s="103"/>
      <c r="F29" s="104"/>
      <c r="G29" s="75"/>
      <c r="H29" s="71"/>
      <c r="I29" s="49"/>
      <c r="J29" s="40"/>
    </row>
    <row r="30" spans="2:12" x14ac:dyDescent="0.2">
      <c r="B30" s="23" t="s">
        <v>86</v>
      </c>
      <c r="C30" s="59" t="s">
        <v>24</v>
      </c>
      <c r="D30" s="96"/>
      <c r="E30" s="105"/>
      <c r="F30" s="97"/>
      <c r="G30" s="97"/>
      <c r="H30" s="65"/>
      <c r="I30" s="49"/>
      <c r="J30" s="49"/>
    </row>
    <row r="31" spans="2:12" x14ac:dyDescent="0.2">
      <c r="B31" s="25" t="s">
        <v>61</v>
      </c>
      <c r="C31" s="34" t="s">
        <v>25</v>
      </c>
      <c r="D31" s="96"/>
      <c r="E31" s="92"/>
      <c r="F31" s="97"/>
      <c r="G31" s="97"/>
      <c r="H31" s="65"/>
      <c r="I31" s="41"/>
      <c r="J31" s="49"/>
    </row>
    <row r="32" spans="2:12" x14ac:dyDescent="0.2">
      <c r="B32" s="4" t="s">
        <v>87</v>
      </c>
      <c r="C32" s="34" t="s">
        <v>26</v>
      </c>
      <c r="D32" s="98"/>
      <c r="E32" s="92"/>
      <c r="F32" s="96"/>
      <c r="G32" s="97"/>
      <c r="H32" s="64"/>
      <c r="I32" s="49"/>
      <c r="J32" s="49"/>
    </row>
    <row r="33" spans="1:11" ht="15" customHeight="1" x14ac:dyDescent="0.2">
      <c r="B33" s="4" t="s">
        <v>62</v>
      </c>
      <c r="C33" s="34" t="s">
        <v>27</v>
      </c>
      <c r="D33" s="98"/>
      <c r="E33" s="92"/>
      <c r="F33" s="96"/>
      <c r="G33" s="97"/>
      <c r="H33" s="64"/>
      <c r="I33" s="20"/>
      <c r="J33" s="40"/>
    </row>
    <row r="34" spans="1:11" ht="15.75" customHeight="1" x14ac:dyDescent="0.2">
      <c r="B34" s="4" t="s">
        <v>63</v>
      </c>
      <c r="C34" s="34" t="s">
        <v>28</v>
      </c>
      <c r="D34" s="98"/>
      <c r="E34" s="98"/>
      <c r="F34" s="106"/>
      <c r="G34" s="97"/>
      <c r="H34" s="66"/>
      <c r="I34" s="41"/>
      <c r="J34" s="49"/>
    </row>
    <row r="35" spans="1:11" ht="15.75" customHeight="1" x14ac:dyDescent="0.2">
      <c r="B35" s="4" t="s">
        <v>95</v>
      </c>
      <c r="C35" s="34" t="s">
        <v>29</v>
      </c>
      <c r="D35" s="96"/>
      <c r="E35" s="107"/>
      <c r="F35" s="97"/>
      <c r="G35" s="97"/>
      <c r="H35" s="76"/>
      <c r="I35" s="42"/>
      <c r="J35" s="43"/>
      <c r="K35" s="16"/>
    </row>
    <row r="36" spans="1:11" ht="14.25" customHeight="1" x14ac:dyDescent="0.2">
      <c r="B36" s="26" t="s">
        <v>88</v>
      </c>
      <c r="C36" s="24" t="s">
        <v>30</v>
      </c>
      <c r="D36" s="98"/>
      <c r="E36" s="96"/>
      <c r="F36" s="98"/>
      <c r="G36" s="97"/>
      <c r="H36" s="91"/>
      <c r="I36" s="42"/>
      <c r="J36" s="43" t="s">
        <v>76</v>
      </c>
      <c r="K36" s="17"/>
    </row>
    <row r="37" spans="1:11" ht="14.25" customHeight="1" thickBot="1" x14ac:dyDescent="0.25">
      <c r="B37" s="27" t="s">
        <v>71</v>
      </c>
      <c r="C37" s="31" t="s">
        <v>39</v>
      </c>
      <c r="D37" s="108"/>
      <c r="E37" s="109"/>
      <c r="F37" s="110"/>
      <c r="G37" s="99"/>
      <c r="H37" s="74"/>
      <c r="I37" s="42"/>
      <c r="J37" s="43"/>
      <c r="K37" s="17"/>
    </row>
    <row r="38" spans="1:11" ht="15" customHeight="1" x14ac:dyDescent="0.2">
      <c r="B38" s="23" t="s">
        <v>64</v>
      </c>
      <c r="C38" s="72" t="s">
        <v>31</v>
      </c>
      <c r="D38" s="111"/>
      <c r="E38" s="111"/>
      <c r="F38" s="111"/>
      <c r="G38" s="104"/>
      <c r="H38" s="73"/>
      <c r="I38" s="42"/>
      <c r="J38" s="43"/>
      <c r="K38" s="17"/>
    </row>
    <row r="39" spans="1:11" ht="15" customHeight="1" x14ac:dyDescent="0.2">
      <c r="B39" s="4" t="s">
        <v>65</v>
      </c>
      <c r="C39" s="55" t="s">
        <v>32</v>
      </c>
      <c r="D39" s="107"/>
      <c r="E39" s="107"/>
      <c r="F39" s="107"/>
      <c r="G39" s="97"/>
      <c r="H39" s="67"/>
      <c r="I39" s="42"/>
      <c r="J39" s="43"/>
      <c r="K39" s="18"/>
    </row>
    <row r="40" spans="1:11" ht="13.5" customHeight="1" thickBot="1" x14ac:dyDescent="0.25">
      <c r="B40" s="47" t="s">
        <v>66</v>
      </c>
      <c r="C40" s="56" t="s">
        <v>33</v>
      </c>
      <c r="D40" s="109"/>
      <c r="E40" s="100"/>
      <c r="F40" s="109"/>
      <c r="G40" s="99"/>
      <c r="H40" s="77"/>
      <c r="I40" s="42"/>
      <c r="J40" s="43"/>
    </row>
    <row r="41" spans="1:11" ht="13.5" customHeight="1" x14ac:dyDescent="0.2">
      <c r="B41" s="23" t="s">
        <v>67</v>
      </c>
      <c r="C41" s="55" t="s">
        <v>34</v>
      </c>
      <c r="D41" s="111"/>
      <c r="E41" s="92"/>
      <c r="F41" s="111"/>
      <c r="G41" s="104"/>
      <c r="H41" s="86"/>
      <c r="I41" s="42"/>
      <c r="J41" s="43"/>
    </row>
    <row r="42" spans="1:11" ht="15" customHeight="1" x14ac:dyDescent="0.2">
      <c r="B42" s="4" t="s">
        <v>89</v>
      </c>
      <c r="C42" s="30" t="s">
        <v>35</v>
      </c>
      <c r="D42" s="98"/>
      <c r="E42" s="92"/>
      <c r="F42" s="98"/>
      <c r="G42" s="98"/>
      <c r="H42" s="63"/>
      <c r="I42" s="42"/>
      <c r="J42" s="43"/>
    </row>
    <row r="43" spans="1:11" ht="15" customHeight="1" x14ac:dyDescent="0.2">
      <c r="B43" s="4" t="s">
        <v>68</v>
      </c>
      <c r="C43" s="30" t="s">
        <v>36</v>
      </c>
      <c r="D43" s="96"/>
      <c r="E43" s="92"/>
      <c r="F43" s="98"/>
      <c r="G43" s="98"/>
      <c r="H43" s="63"/>
      <c r="I43" s="45"/>
      <c r="J43" s="45"/>
    </row>
    <row r="44" spans="1:11" ht="15" customHeight="1" thickBot="1" x14ac:dyDescent="0.25">
      <c r="B44" s="47" t="s">
        <v>69</v>
      </c>
      <c r="C44" s="31" t="s">
        <v>37</v>
      </c>
      <c r="D44" s="108"/>
      <c r="E44" s="100"/>
      <c r="F44" s="108"/>
      <c r="G44" s="112"/>
      <c r="H44" s="78"/>
      <c r="I44" s="45"/>
      <c r="J44" s="29"/>
    </row>
    <row r="45" spans="1:11" ht="15" customHeight="1" thickBot="1" x14ac:dyDescent="0.25">
      <c r="B45" s="79" t="s">
        <v>70</v>
      </c>
      <c r="C45" s="80" t="s">
        <v>38</v>
      </c>
      <c r="D45" s="113"/>
      <c r="E45" s="114"/>
      <c r="F45" s="115"/>
      <c r="G45" s="116"/>
      <c r="H45" s="81"/>
      <c r="I45" s="45"/>
      <c r="J45" s="29"/>
    </row>
    <row r="46" spans="1:11" ht="15.75" customHeight="1" thickBot="1" x14ac:dyDescent="0.25">
      <c r="A46" s="19"/>
      <c r="B46" s="785" t="s">
        <v>40</v>
      </c>
      <c r="C46" s="786"/>
      <c r="D46" s="120"/>
      <c r="E46" s="118"/>
      <c r="F46" s="82"/>
      <c r="G46" s="83"/>
      <c r="H46" s="83"/>
      <c r="I46" s="45"/>
      <c r="J46" s="22"/>
    </row>
    <row r="47" spans="1:11" ht="10.5" customHeight="1" x14ac:dyDescent="0.2">
      <c r="A47" s="19"/>
      <c r="B47" s="19"/>
      <c r="C47" s="85"/>
      <c r="D47" s="19"/>
      <c r="E47" s="19"/>
      <c r="F47" s="50"/>
      <c r="G47" s="50"/>
      <c r="H47" s="50"/>
      <c r="I47" s="45"/>
      <c r="J47" s="22"/>
    </row>
    <row r="48" spans="1:11" ht="12.75" customHeight="1" x14ac:dyDescent="0.2">
      <c r="A48" s="19"/>
      <c r="B48" s="259" t="s">
        <v>90</v>
      </c>
      <c r="C48" s="51"/>
      <c r="D48" s="19"/>
      <c r="E48" s="818"/>
      <c r="F48" s="818"/>
      <c r="G48" s="818"/>
      <c r="H48" s="818"/>
      <c r="I48" s="45"/>
      <c r="J48" s="22"/>
    </row>
    <row r="49" spans="1:10" ht="12" customHeight="1" x14ac:dyDescent="0.2">
      <c r="A49" s="19"/>
      <c r="B49" s="258"/>
      <c r="C49" s="51"/>
      <c r="D49" s="19"/>
      <c r="E49" s="19"/>
      <c r="F49" s="19"/>
      <c r="G49" s="19"/>
      <c r="H49" s="19"/>
      <c r="I49" s="45"/>
      <c r="J49" s="22"/>
    </row>
    <row r="50" spans="1:10" ht="12" customHeight="1" x14ac:dyDescent="0.2">
      <c r="B50" s="260" t="s">
        <v>83</v>
      </c>
      <c r="C50" s="48"/>
      <c r="D50" s="48"/>
      <c r="E50" s="46"/>
      <c r="F50" s="46"/>
      <c r="G50" s="46"/>
      <c r="H50" s="46"/>
    </row>
    <row r="51" spans="1:10" ht="12" customHeight="1" x14ac:dyDescent="0.2">
      <c r="B51" s="261" t="s">
        <v>84</v>
      </c>
      <c r="C51" s="28"/>
      <c r="D51" s="815" t="s">
        <v>100</v>
      </c>
      <c r="E51" s="815"/>
      <c r="F51" s="28"/>
      <c r="G51" s="51"/>
      <c r="H51" s="51"/>
    </row>
    <row r="52" spans="1:10" ht="11.25" customHeight="1" x14ac:dyDescent="0.2">
      <c r="B52" s="2"/>
      <c r="C52" s="28"/>
      <c r="D52" s="811" t="s">
        <v>73</v>
      </c>
      <c r="E52" s="811"/>
      <c r="F52" s="28"/>
      <c r="G52" s="51"/>
      <c r="H52" s="51"/>
    </row>
    <row r="53" spans="1:10" ht="12" customHeight="1" x14ac:dyDescent="0.2">
      <c r="B53" s="46"/>
      <c r="C53" s="46"/>
      <c r="D53" s="46"/>
      <c r="E53" s="46"/>
      <c r="F53" s="46"/>
      <c r="G53" s="46"/>
      <c r="H53" s="46"/>
      <c r="I53" s="2"/>
    </row>
    <row r="54" spans="1:10" ht="12" customHeight="1" x14ac:dyDescent="0.2">
      <c r="A54" s="45"/>
      <c r="B54" s="812" t="s">
        <v>74</v>
      </c>
      <c r="C54" s="812"/>
      <c r="D54" s="812"/>
      <c r="E54" s="812"/>
      <c r="F54" s="812"/>
      <c r="G54" s="812"/>
      <c r="H54" s="812"/>
      <c r="I54" s="19"/>
    </row>
    <row r="55" spans="1:10" ht="12" customHeight="1" x14ac:dyDescent="0.2">
      <c r="B55" s="813" t="s">
        <v>75</v>
      </c>
      <c r="C55" s="813"/>
      <c r="D55" s="813"/>
      <c r="E55" s="813"/>
      <c r="F55" s="813"/>
      <c r="G55" s="813"/>
      <c r="H55" s="813"/>
    </row>
    <row r="56" spans="1:10" ht="10.5" customHeight="1" x14ac:dyDescent="0.2">
      <c r="B56" s="814" t="s">
        <v>72</v>
      </c>
      <c r="C56" s="814"/>
      <c r="D56" s="814"/>
      <c r="E56" s="814"/>
      <c r="F56" s="814"/>
      <c r="G56" s="814"/>
      <c r="H56" s="814"/>
    </row>
    <row r="57" spans="1:10" ht="12.75" customHeight="1" x14ac:dyDescent="0.2">
      <c r="B57" s="254"/>
      <c r="C57" s="254"/>
      <c r="D57" s="254"/>
      <c r="E57" s="254"/>
      <c r="F57" s="254"/>
      <c r="G57" s="254"/>
      <c r="H57" s="254"/>
    </row>
    <row r="58" spans="1:10" x14ac:dyDescent="0.2">
      <c r="B58" s="119"/>
      <c r="C58" s="119"/>
      <c r="D58" s="119"/>
      <c r="E58" s="119"/>
      <c r="F58" s="119"/>
      <c r="G58" s="119"/>
      <c r="H58" s="119"/>
    </row>
    <row r="62" spans="1:10" x14ac:dyDescent="0.2">
      <c r="C62" s="257"/>
      <c r="D62" s="257"/>
      <c r="E62" s="257"/>
      <c r="F62" s="257"/>
      <c r="G62" s="257"/>
      <c r="H62" s="257"/>
      <c r="I62" s="257"/>
    </row>
    <row r="63" spans="1:10" x14ac:dyDescent="0.2">
      <c r="C63" s="256"/>
      <c r="D63" s="256"/>
      <c r="E63" s="256"/>
      <c r="F63" s="256"/>
      <c r="G63" s="256"/>
      <c r="H63" s="256"/>
      <c r="I63" s="256"/>
    </row>
  </sheetData>
  <mergeCells count="10">
    <mergeCell ref="D52:E52"/>
    <mergeCell ref="B54:H54"/>
    <mergeCell ref="B55:H55"/>
    <mergeCell ref="B56:H56"/>
    <mergeCell ref="B3:H3"/>
    <mergeCell ref="B4:H4"/>
    <mergeCell ref="B6:H7"/>
    <mergeCell ref="B46:C46"/>
    <mergeCell ref="E48:H48"/>
    <mergeCell ref="D51:E51"/>
  </mergeCells>
  <pageMargins left="0.51181102362204722" right="0.51181102362204722" top="0.78740157480314965" bottom="0.78740157480314965" header="0.31496062992125984" footer="0.31496062992125984"/>
  <pageSetup paperSize="9" scale="65" orientation="landscape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3"/>
  <sheetViews>
    <sheetView workbookViewId="0">
      <selection activeCell="G47" sqref="G47"/>
    </sheetView>
  </sheetViews>
  <sheetFormatPr defaultColWidth="9.140625" defaultRowHeight="12.75" x14ac:dyDescent="0.2"/>
  <cols>
    <col min="1" max="1" width="9.42578125" style="1" customWidth="1"/>
    <col min="2" max="2" width="20.28515625" style="1" customWidth="1"/>
    <col min="3" max="3" width="56" style="1" customWidth="1"/>
    <col min="4" max="4" width="20" style="1" customWidth="1"/>
    <col min="5" max="5" width="17.7109375" style="1" customWidth="1"/>
    <col min="6" max="6" width="17.5703125" style="1" customWidth="1"/>
    <col min="7" max="7" width="17.42578125" style="1" customWidth="1"/>
    <col min="8" max="8" width="20" style="1" customWidth="1"/>
    <col min="9" max="9" width="16.28515625" style="1" customWidth="1"/>
    <col min="10" max="10" width="21.7109375" style="1" customWidth="1"/>
    <col min="11" max="11" width="14.85546875" style="1" customWidth="1"/>
    <col min="12" max="12" width="16.85546875" style="1" customWidth="1"/>
    <col min="13" max="16384" width="9.140625" style="1"/>
  </cols>
  <sheetData>
    <row r="1" spans="1:12" ht="17.25" customHeight="1" x14ac:dyDescent="0.2"/>
    <row r="2" spans="1:12" ht="30.75" customHeight="1" x14ac:dyDescent="0.2">
      <c r="D2" s="45"/>
      <c r="E2" s="45"/>
    </row>
    <row r="3" spans="1:12" ht="12.75" customHeight="1" x14ac:dyDescent="0.2">
      <c r="B3" s="782" t="s">
        <v>0</v>
      </c>
      <c r="C3" s="782"/>
      <c r="D3" s="782"/>
      <c r="E3" s="782"/>
      <c r="F3" s="782"/>
      <c r="G3" s="782"/>
      <c r="H3" s="782"/>
    </row>
    <row r="4" spans="1:12" ht="12" customHeight="1" x14ac:dyDescent="0.2">
      <c r="B4" s="783" t="s">
        <v>1</v>
      </c>
      <c r="C4" s="783"/>
      <c r="D4" s="783"/>
      <c r="E4" s="783"/>
      <c r="F4" s="783"/>
      <c r="G4" s="783"/>
      <c r="H4" s="783"/>
    </row>
    <row r="5" spans="1:12" ht="11.25" customHeight="1" x14ac:dyDescent="0.2">
      <c r="B5" s="51"/>
      <c r="C5" s="51"/>
      <c r="D5" s="51"/>
      <c r="E5" s="51"/>
      <c r="F5" s="51"/>
      <c r="G5" s="51"/>
      <c r="H5" s="51"/>
    </row>
    <row r="6" spans="1:12" ht="8.25" customHeight="1" x14ac:dyDescent="0.2">
      <c r="B6" s="784" t="s">
        <v>110</v>
      </c>
      <c r="C6" s="784"/>
      <c r="D6" s="784"/>
      <c r="E6" s="784"/>
      <c r="F6" s="784"/>
      <c r="G6" s="784"/>
      <c r="H6" s="784"/>
    </row>
    <row r="7" spans="1:12" ht="10.5" customHeight="1" x14ac:dyDescent="0.2">
      <c r="B7" s="784"/>
      <c r="C7" s="784"/>
      <c r="D7" s="784"/>
      <c r="E7" s="784"/>
      <c r="F7" s="784"/>
      <c r="G7" s="784"/>
      <c r="H7" s="784"/>
    </row>
    <row r="8" spans="1:12" ht="11.25" customHeight="1" thickBot="1" x14ac:dyDescent="0.25">
      <c r="B8" s="117"/>
      <c r="C8" s="117"/>
      <c r="D8" s="117"/>
      <c r="E8" s="117"/>
      <c r="F8" s="117"/>
      <c r="G8" s="117"/>
      <c r="H8" s="117"/>
    </row>
    <row r="9" spans="1:12" ht="16.5" customHeight="1" thickBot="1" x14ac:dyDescent="0.25">
      <c r="A9" s="2"/>
      <c r="B9" s="3" t="s">
        <v>41</v>
      </c>
      <c r="C9" s="52" t="s">
        <v>2</v>
      </c>
      <c r="D9" s="3" t="s">
        <v>77</v>
      </c>
      <c r="E9" s="52" t="s">
        <v>79</v>
      </c>
      <c r="F9" s="3" t="s">
        <v>78</v>
      </c>
      <c r="G9" s="3" t="s">
        <v>80</v>
      </c>
      <c r="H9" s="3" t="s">
        <v>3</v>
      </c>
    </row>
    <row r="10" spans="1:12" x14ac:dyDescent="0.2">
      <c r="B10" s="44" t="s">
        <v>42</v>
      </c>
      <c r="C10" s="32" t="s">
        <v>4</v>
      </c>
      <c r="D10" s="58"/>
      <c r="E10" s="92"/>
      <c r="F10" s="58"/>
      <c r="G10" s="58"/>
      <c r="H10" s="60"/>
      <c r="J10" s="5"/>
    </row>
    <row r="11" spans="1:12" x14ac:dyDescent="0.2">
      <c r="B11" s="15" t="s">
        <v>43</v>
      </c>
      <c r="C11" s="33" t="s">
        <v>5</v>
      </c>
      <c r="D11" s="93"/>
      <c r="E11" s="92"/>
      <c r="F11" s="94"/>
      <c r="G11" s="58"/>
      <c r="H11" s="61"/>
      <c r="I11" s="6"/>
      <c r="J11" s="7"/>
    </row>
    <row r="12" spans="1:12" x14ac:dyDescent="0.2">
      <c r="B12" s="15" t="s">
        <v>44</v>
      </c>
      <c r="C12" s="33" t="s">
        <v>6</v>
      </c>
      <c r="D12" s="93"/>
      <c r="E12" s="92"/>
      <c r="F12" s="94"/>
      <c r="G12" s="58"/>
      <c r="H12" s="61"/>
      <c r="I12" s="8"/>
    </row>
    <row r="13" spans="1:12" x14ac:dyDescent="0.2">
      <c r="B13" s="15" t="s">
        <v>45</v>
      </c>
      <c r="C13" s="33" t="s">
        <v>7</v>
      </c>
      <c r="D13" s="93"/>
      <c r="E13" s="92"/>
      <c r="F13" s="93"/>
      <c r="G13" s="58"/>
      <c r="H13" s="62"/>
      <c r="I13" s="19"/>
      <c r="J13" s="35"/>
      <c r="K13" s="9"/>
      <c r="L13" s="9" t="s">
        <v>8</v>
      </c>
    </row>
    <row r="14" spans="1:12" x14ac:dyDescent="0.2">
      <c r="B14" s="15" t="s">
        <v>46</v>
      </c>
      <c r="C14" s="33" t="s">
        <v>9</v>
      </c>
      <c r="D14" s="95"/>
      <c r="E14" s="92"/>
      <c r="F14" s="94"/>
      <c r="G14" s="87"/>
      <c r="H14" s="61"/>
      <c r="I14" s="36"/>
      <c r="J14" s="37"/>
      <c r="K14" s="10"/>
      <c r="L14" s="48"/>
    </row>
    <row r="15" spans="1:12" x14ac:dyDescent="0.2">
      <c r="B15" s="15" t="s">
        <v>47</v>
      </c>
      <c r="C15" s="33" t="s">
        <v>10</v>
      </c>
      <c r="D15" s="93"/>
      <c r="E15" s="92"/>
      <c r="F15" s="94"/>
      <c r="G15" s="58"/>
      <c r="H15" s="61"/>
      <c r="I15" s="38"/>
      <c r="J15" s="35"/>
      <c r="K15" s="10"/>
      <c r="L15" s="11"/>
    </row>
    <row r="16" spans="1:12" x14ac:dyDescent="0.2">
      <c r="B16" s="15" t="s">
        <v>48</v>
      </c>
      <c r="C16" s="34" t="s">
        <v>11</v>
      </c>
      <c r="D16" s="93"/>
      <c r="E16" s="92"/>
      <c r="F16" s="94"/>
      <c r="G16" s="58"/>
      <c r="H16" s="61"/>
      <c r="I16" s="19"/>
      <c r="J16" s="19"/>
      <c r="K16" s="48"/>
    </row>
    <row r="17" spans="2:12" x14ac:dyDescent="0.2">
      <c r="B17" s="15" t="s">
        <v>49</v>
      </c>
      <c r="C17" s="34" t="s">
        <v>12</v>
      </c>
      <c r="D17" s="96"/>
      <c r="E17" s="92"/>
      <c r="F17" s="93"/>
      <c r="G17" s="87"/>
      <c r="H17" s="62"/>
      <c r="I17" s="19"/>
      <c r="J17" s="19"/>
      <c r="K17" s="12"/>
      <c r="L17" s="48"/>
    </row>
    <row r="18" spans="2:12" x14ac:dyDescent="0.2">
      <c r="B18" s="15" t="s">
        <v>50</v>
      </c>
      <c r="C18" s="34" t="s">
        <v>13</v>
      </c>
      <c r="D18" s="96"/>
      <c r="E18" s="92"/>
      <c r="F18" s="93"/>
      <c r="G18" s="58"/>
      <c r="H18" s="62"/>
      <c r="I18" s="36"/>
      <c r="J18" s="37"/>
      <c r="K18" s="12"/>
      <c r="L18" s="48"/>
    </row>
    <row r="19" spans="2:12" x14ac:dyDescent="0.2">
      <c r="B19" s="15" t="s">
        <v>51</v>
      </c>
      <c r="C19" s="34" t="s">
        <v>14</v>
      </c>
      <c r="D19" s="97"/>
      <c r="E19" s="92"/>
      <c r="F19" s="58"/>
      <c r="G19" s="58"/>
      <c r="H19" s="62"/>
      <c r="I19" s="19"/>
      <c r="J19" s="19"/>
      <c r="K19" s="10"/>
      <c r="L19" s="53"/>
    </row>
    <row r="20" spans="2:12" x14ac:dyDescent="0.2">
      <c r="B20" s="15" t="s">
        <v>52</v>
      </c>
      <c r="C20" s="34" t="s">
        <v>15</v>
      </c>
      <c r="D20" s="93"/>
      <c r="E20" s="92"/>
      <c r="F20" s="58"/>
      <c r="G20" s="58"/>
      <c r="H20" s="62"/>
      <c r="I20" s="19"/>
      <c r="J20" s="19"/>
      <c r="K20" s="10"/>
      <c r="L20" s="48"/>
    </row>
    <row r="21" spans="2:12" x14ac:dyDescent="0.2">
      <c r="B21" s="15" t="s">
        <v>53</v>
      </c>
      <c r="C21" s="34" t="s">
        <v>16</v>
      </c>
      <c r="D21" s="93"/>
      <c r="E21" s="92"/>
      <c r="F21" s="58"/>
      <c r="G21" s="58"/>
      <c r="H21" s="62"/>
      <c r="I21" s="19"/>
      <c r="J21" s="19"/>
      <c r="K21" s="10"/>
      <c r="L21" s="53"/>
    </row>
    <row r="22" spans="2:12" x14ac:dyDescent="0.2">
      <c r="B22" s="15" t="s">
        <v>46</v>
      </c>
      <c r="C22" s="34" t="s">
        <v>82</v>
      </c>
      <c r="D22" s="98"/>
      <c r="E22" s="92"/>
      <c r="F22" s="58"/>
      <c r="G22" s="88"/>
      <c r="H22" s="63"/>
      <c r="I22" s="19"/>
      <c r="J22" s="19"/>
      <c r="K22" s="13"/>
      <c r="L22" s="14"/>
    </row>
    <row r="23" spans="2:12" x14ac:dyDescent="0.2">
      <c r="B23" s="15" t="s">
        <v>54</v>
      </c>
      <c r="C23" s="34" t="s">
        <v>17</v>
      </c>
      <c r="D23" s="97"/>
      <c r="E23" s="92"/>
      <c r="F23" s="58"/>
      <c r="G23" s="58"/>
      <c r="H23" s="61"/>
      <c r="I23" s="19"/>
      <c r="J23" s="39"/>
      <c r="K23" s="10"/>
      <c r="L23" s="14"/>
    </row>
    <row r="24" spans="2:12" ht="15" customHeight="1" x14ac:dyDescent="0.2">
      <c r="B24" s="15" t="s">
        <v>55</v>
      </c>
      <c r="C24" s="34" t="s">
        <v>18</v>
      </c>
      <c r="D24" s="96"/>
      <c r="E24" s="92"/>
      <c r="F24" s="58"/>
      <c r="G24" s="58"/>
      <c r="H24" s="61"/>
      <c r="I24" s="19"/>
      <c r="J24" s="19"/>
      <c r="K24" s="10"/>
      <c r="L24" s="14"/>
    </row>
    <row r="25" spans="2:12" ht="14.25" customHeight="1" x14ac:dyDescent="0.2">
      <c r="B25" s="15" t="s">
        <v>85</v>
      </c>
      <c r="C25" s="34" t="s">
        <v>19</v>
      </c>
      <c r="D25" s="95"/>
      <c r="E25" s="92"/>
      <c r="F25" s="96"/>
      <c r="G25" s="58"/>
      <c r="H25" s="64"/>
      <c r="I25" s="20"/>
      <c r="J25" s="49"/>
    </row>
    <row r="26" spans="2:12" ht="13.5" customHeight="1" x14ac:dyDescent="0.2">
      <c r="B26" s="15" t="s">
        <v>49</v>
      </c>
      <c r="C26" s="34" t="s">
        <v>20</v>
      </c>
      <c r="D26" s="96"/>
      <c r="E26" s="92"/>
      <c r="F26" s="98"/>
      <c r="G26" s="89"/>
      <c r="H26" s="63"/>
      <c r="I26" s="49"/>
      <c r="J26" s="49"/>
    </row>
    <row r="27" spans="2:12" x14ac:dyDescent="0.2">
      <c r="B27" s="4" t="s">
        <v>57</v>
      </c>
      <c r="C27" s="34" t="s">
        <v>21</v>
      </c>
      <c r="D27" s="96"/>
      <c r="E27" s="92"/>
      <c r="F27" s="97"/>
      <c r="G27" s="58"/>
      <c r="H27" s="90"/>
      <c r="I27" s="21"/>
      <c r="J27" s="49"/>
    </row>
    <row r="28" spans="2:12" ht="13.5" thickBot="1" x14ac:dyDescent="0.25">
      <c r="B28" s="47" t="s">
        <v>58</v>
      </c>
      <c r="C28" s="54" t="s">
        <v>22</v>
      </c>
      <c r="D28" s="99"/>
      <c r="E28" s="100"/>
      <c r="F28" s="101"/>
      <c r="G28" s="68"/>
      <c r="H28" s="69"/>
      <c r="I28" s="38"/>
      <c r="J28" s="49"/>
    </row>
    <row r="29" spans="2:12" x14ac:dyDescent="0.2">
      <c r="B29" s="57" t="s">
        <v>59</v>
      </c>
      <c r="C29" s="70" t="s">
        <v>23</v>
      </c>
      <c r="D29" s="102"/>
      <c r="E29" s="103"/>
      <c r="F29" s="104"/>
      <c r="G29" s="75"/>
      <c r="H29" s="71"/>
      <c r="I29" s="49"/>
      <c r="J29" s="40"/>
    </row>
    <row r="30" spans="2:12" x14ac:dyDescent="0.2">
      <c r="B30" s="23" t="s">
        <v>86</v>
      </c>
      <c r="C30" s="59" t="s">
        <v>24</v>
      </c>
      <c r="D30" s="96"/>
      <c r="E30" s="105"/>
      <c r="F30" s="97"/>
      <c r="G30" s="97"/>
      <c r="H30" s="65"/>
      <c r="I30" s="49"/>
      <c r="J30" s="49"/>
    </row>
    <row r="31" spans="2:12" x14ac:dyDescent="0.2">
      <c r="B31" s="25" t="s">
        <v>61</v>
      </c>
      <c r="C31" s="34" t="s">
        <v>25</v>
      </c>
      <c r="D31" s="96"/>
      <c r="E31" s="92"/>
      <c r="F31" s="97"/>
      <c r="G31" s="97"/>
      <c r="H31" s="65"/>
      <c r="I31" s="41"/>
      <c r="J31" s="49"/>
    </row>
    <row r="32" spans="2:12" x14ac:dyDescent="0.2">
      <c r="B32" s="4" t="s">
        <v>87</v>
      </c>
      <c r="C32" s="34" t="s">
        <v>26</v>
      </c>
      <c r="D32" s="98"/>
      <c r="E32" s="92"/>
      <c r="F32" s="96"/>
      <c r="G32" s="97"/>
      <c r="H32" s="64"/>
      <c r="I32" s="49"/>
      <c r="J32" s="49"/>
    </row>
    <row r="33" spans="1:11" ht="15" customHeight="1" x14ac:dyDescent="0.2">
      <c r="B33" s="4" t="s">
        <v>62</v>
      </c>
      <c r="C33" s="34" t="s">
        <v>27</v>
      </c>
      <c r="D33" s="98"/>
      <c r="E33" s="92"/>
      <c r="F33" s="96"/>
      <c r="G33" s="97"/>
      <c r="H33" s="64"/>
      <c r="I33" s="20"/>
      <c r="J33" s="40"/>
    </row>
    <row r="34" spans="1:11" ht="15.75" customHeight="1" x14ac:dyDescent="0.2">
      <c r="B34" s="4" t="s">
        <v>63</v>
      </c>
      <c r="C34" s="34" t="s">
        <v>28</v>
      </c>
      <c r="D34" s="98"/>
      <c r="E34" s="98"/>
      <c r="F34" s="106"/>
      <c r="G34" s="97"/>
      <c r="H34" s="66"/>
      <c r="I34" s="41"/>
      <c r="J34" s="49"/>
    </row>
    <row r="35" spans="1:11" ht="15.75" customHeight="1" x14ac:dyDescent="0.2">
      <c r="B35" s="4" t="s">
        <v>95</v>
      </c>
      <c r="C35" s="34" t="s">
        <v>29</v>
      </c>
      <c r="D35" s="96"/>
      <c r="E35" s="107"/>
      <c r="F35" s="97"/>
      <c r="G35" s="97"/>
      <c r="H35" s="76"/>
      <c r="I35" s="42"/>
      <c r="J35" s="43"/>
      <c r="K35" s="16"/>
    </row>
    <row r="36" spans="1:11" ht="14.25" customHeight="1" x14ac:dyDescent="0.2">
      <c r="B36" s="26" t="s">
        <v>88</v>
      </c>
      <c r="C36" s="24" t="s">
        <v>30</v>
      </c>
      <c r="D36" s="98"/>
      <c r="E36" s="96"/>
      <c r="F36" s="98"/>
      <c r="G36" s="97"/>
      <c r="H36" s="91"/>
      <c r="I36" s="42"/>
      <c r="J36" s="43" t="s">
        <v>76</v>
      </c>
      <c r="K36" s="17"/>
    </row>
    <row r="37" spans="1:11" ht="14.25" customHeight="1" thickBot="1" x14ac:dyDescent="0.25">
      <c r="B37" s="27" t="s">
        <v>71</v>
      </c>
      <c r="C37" s="31" t="s">
        <v>39</v>
      </c>
      <c r="D37" s="108"/>
      <c r="E37" s="109"/>
      <c r="F37" s="110"/>
      <c r="G37" s="99"/>
      <c r="H37" s="74"/>
      <c r="I37" s="42"/>
      <c r="J37" s="43"/>
      <c r="K37" s="17"/>
    </row>
    <row r="38" spans="1:11" ht="15" customHeight="1" x14ac:dyDescent="0.2">
      <c r="B38" s="23" t="s">
        <v>64</v>
      </c>
      <c r="C38" s="72" t="s">
        <v>31</v>
      </c>
      <c r="D38" s="111"/>
      <c r="E38" s="111"/>
      <c r="F38" s="111"/>
      <c r="G38" s="104"/>
      <c r="H38" s="73"/>
      <c r="I38" s="42"/>
      <c r="J38" s="43"/>
      <c r="K38" s="17"/>
    </row>
    <row r="39" spans="1:11" ht="15" customHeight="1" x14ac:dyDescent="0.2">
      <c r="B39" s="4" t="s">
        <v>65</v>
      </c>
      <c r="C39" s="55" t="s">
        <v>32</v>
      </c>
      <c r="D39" s="107"/>
      <c r="E39" s="107"/>
      <c r="F39" s="107"/>
      <c r="G39" s="97"/>
      <c r="H39" s="67"/>
      <c r="I39" s="42"/>
      <c r="J39" s="43"/>
      <c r="K39" s="18"/>
    </row>
    <row r="40" spans="1:11" ht="13.5" customHeight="1" thickBot="1" x14ac:dyDescent="0.25">
      <c r="B40" s="47" t="s">
        <v>66</v>
      </c>
      <c r="C40" s="56" t="s">
        <v>33</v>
      </c>
      <c r="D40" s="109"/>
      <c r="E40" s="100"/>
      <c r="F40" s="109"/>
      <c r="G40" s="99"/>
      <c r="H40" s="77"/>
      <c r="I40" s="42"/>
      <c r="J40" s="43"/>
    </row>
    <row r="41" spans="1:11" ht="13.5" customHeight="1" x14ac:dyDescent="0.2">
      <c r="B41" s="23" t="s">
        <v>67</v>
      </c>
      <c r="C41" s="55" t="s">
        <v>34</v>
      </c>
      <c r="D41" s="111"/>
      <c r="E41" s="92"/>
      <c r="F41" s="111"/>
      <c r="G41" s="104"/>
      <c r="H41" s="86"/>
      <c r="I41" s="42"/>
      <c r="J41" s="43"/>
    </row>
    <row r="42" spans="1:11" ht="15" customHeight="1" x14ac:dyDescent="0.2">
      <c r="B42" s="4" t="s">
        <v>89</v>
      </c>
      <c r="C42" s="30" t="s">
        <v>35</v>
      </c>
      <c r="D42" s="98"/>
      <c r="E42" s="92"/>
      <c r="F42" s="98"/>
      <c r="G42" s="98"/>
      <c r="H42" s="63"/>
      <c r="I42" s="42"/>
      <c r="J42" s="43"/>
    </row>
    <row r="43" spans="1:11" ht="15" customHeight="1" x14ac:dyDescent="0.2">
      <c r="B43" s="4" t="s">
        <v>68</v>
      </c>
      <c r="C43" s="30" t="s">
        <v>36</v>
      </c>
      <c r="D43" s="96"/>
      <c r="E43" s="92"/>
      <c r="F43" s="98"/>
      <c r="G43" s="98"/>
      <c r="H43" s="63"/>
      <c r="I43" s="45"/>
      <c r="J43" s="45"/>
    </row>
    <row r="44" spans="1:11" ht="15" customHeight="1" thickBot="1" x14ac:dyDescent="0.25">
      <c r="B44" s="47" t="s">
        <v>69</v>
      </c>
      <c r="C44" s="31" t="s">
        <v>37</v>
      </c>
      <c r="D44" s="108"/>
      <c r="E44" s="100"/>
      <c r="F44" s="108"/>
      <c r="G44" s="112"/>
      <c r="H44" s="78"/>
      <c r="I44" s="45"/>
      <c r="J44" s="29"/>
    </row>
    <row r="45" spans="1:11" ht="15" customHeight="1" thickBot="1" x14ac:dyDescent="0.25">
      <c r="B45" s="79" t="s">
        <v>70</v>
      </c>
      <c r="C45" s="80" t="s">
        <v>38</v>
      </c>
      <c r="D45" s="113"/>
      <c r="E45" s="114"/>
      <c r="F45" s="115"/>
      <c r="G45" s="116"/>
      <c r="H45" s="81"/>
      <c r="I45" s="45"/>
      <c r="J45" s="29"/>
    </row>
    <row r="46" spans="1:11" ht="15.75" customHeight="1" thickBot="1" x14ac:dyDescent="0.25">
      <c r="A46" s="19"/>
      <c r="B46" s="785" t="s">
        <v>40</v>
      </c>
      <c r="C46" s="786"/>
      <c r="D46" s="120"/>
      <c r="E46" s="118"/>
      <c r="F46" s="82"/>
      <c r="G46" s="83"/>
      <c r="H46" s="83"/>
      <c r="I46" s="45"/>
      <c r="J46" s="22"/>
    </row>
    <row r="47" spans="1:11" ht="10.5" customHeight="1" x14ac:dyDescent="0.2">
      <c r="A47" s="19"/>
      <c r="B47" s="19"/>
      <c r="C47" s="85"/>
      <c r="D47" s="19"/>
      <c r="E47" s="19"/>
      <c r="F47" s="50"/>
      <c r="G47" s="50"/>
      <c r="H47" s="50"/>
      <c r="I47" s="45"/>
      <c r="J47" s="22"/>
    </row>
    <row r="48" spans="1:11" ht="12.75" customHeight="1" x14ac:dyDescent="0.2">
      <c r="A48" s="19"/>
      <c r="B48" s="259" t="s">
        <v>90</v>
      </c>
      <c r="C48" s="51"/>
      <c r="D48" s="19"/>
      <c r="E48" s="818"/>
      <c r="F48" s="818"/>
      <c r="G48" s="818"/>
      <c r="H48" s="818"/>
      <c r="I48" s="45"/>
      <c r="J48" s="22"/>
    </row>
    <row r="49" spans="1:10" ht="12" customHeight="1" x14ac:dyDescent="0.2">
      <c r="A49" s="19"/>
      <c r="B49" s="258"/>
      <c r="C49" s="51"/>
      <c r="D49" s="19"/>
      <c r="E49" s="19"/>
      <c r="F49" s="19"/>
      <c r="G49" s="19"/>
      <c r="H49" s="19"/>
      <c r="I49" s="45"/>
      <c r="J49" s="22"/>
    </row>
    <row r="50" spans="1:10" ht="12" customHeight="1" x14ac:dyDescent="0.2">
      <c r="B50" s="260" t="s">
        <v>83</v>
      </c>
      <c r="C50" s="48"/>
      <c r="D50" s="48"/>
      <c r="E50" s="46"/>
      <c r="F50" s="46"/>
      <c r="G50" s="46"/>
      <c r="H50" s="46"/>
    </row>
    <row r="51" spans="1:10" ht="12" customHeight="1" x14ac:dyDescent="0.2">
      <c r="B51" s="261" t="s">
        <v>84</v>
      </c>
      <c r="C51" s="28"/>
      <c r="D51" s="815" t="s">
        <v>100</v>
      </c>
      <c r="E51" s="815"/>
      <c r="F51" s="28"/>
      <c r="G51" s="51"/>
      <c r="H51" s="51"/>
    </row>
    <row r="52" spans="1:10" ht="11.25" customHeight="1" x14ac:dyDescent="0.2">
      <c r="B52" s="2"/>
      <c r="C52" s="28"/>
      <c r="D52" s="811" t="s">
        <v>73</v>
      </c>
      <c r="E52" s="811"/>
      <c r="F52" s="28"/>
      <c r="G52" s="51"/>
      <c r="H52" s="51"/>
    </row>
    <row r="53" spans="1:10" ht="12" customHeight="1" x14ac:dyDescent="0.2">
      <c r="B53" s="46"/>
      <c r="C53" s="46"/>
      <c r="D53" s="46"/>
      <c r="E53" s="46"/>
      <c r="F53" s="46"/>
      <c r="G53" s="46"/>
      <c r="H53" s="46"/>
      <c r="I53" s="2"/>
    </row>
    <row r="54" spans="1:10" ht="12" customHeight="1" x14ac:dyDescent="0.2">
      <c r="A54" s="45"/>
      <c r="B54" s="812" t="s">
        <v>74</v>
      </c>
      <c r="C54" s="812"/>
      <c r="D54" s="812"/>
      <c r="E54" s="812"/>
      <c r="F54" s="812"/>
      <c r="G54" s="812"/>
      <c r="H54" s="812"/>
      <c r="I54" s="19"/>
    </row>
    <row r="55" spans="1:10" ht="12" customHeight="1" x14ac:dyDescent="0.2">
      <c r="B55" s="813" t="s">
        <v>75</v>
      </c>
      <c r="C55" s="813"/>
      <c r="D55" s="813"/>
      <c r="E55" s="813"/>
      <c r="F55" s="813"/>
      <c r="G55" s="813"/>
      <c r="H55" s="813"/>
    </row>
    <row r="56" spans="1:10" ht="10.5" customHeight="1" x14ac:dyDescent="0.2">
      <c r="B56" s="814" t="s">
        <v>72</v>
      </c>
      <c r="C56" s="814"/>
      <c r="D56" s="814"/>
      <c r="E56" s="814"/>
      <c r="F56" s="814"/>
      <c r="G56" s="814"/>
      <c r="H56" s="814"/>
    </row>
    <row r="57" spans="1:10" ht="12.75" customHeight="1" x14ac:dyDescent="0.2">
      <c r="B57" s="254"/>
      <c r="C57" s="254"/>
      <c r="D57" s="254"/>
      <c r="E57" s="254"/>
      <c r="F57" s="254"/>
      <c r="G57" s="254"/>
      <c r="H57" s="254"/>
    </row>
    <row r="58" spans="1:10" x14ac:dyDescent="0.2">
      <c r="B58" s="119"/>
      <c r="C58" s="119"/>
      <c r="D58" s="119"/>
      <c r="E58" s="119"/>
      <c r="F58" s="119"/>
      <c r="G58" s="119"/>
      <c r="H58" s="119"/>
    </row>
    <row r="62" spans="1:10" x14ac:dyDescent="0.2">
      <c r="C62" s="257"/>
      <c r="D62" s="257"/>
      <c r="E62" s="257"/>
      <c r="F62" s="257"/>
      <c r="G62" s="257"/>
      <c r="H62" s="257"/>
      <c r="I62" s="257"/>
    </row>
    <row r="63" spans="1:10" x14ac:dyDescent="0.2">
      <c r="C63" s="256"/>
      <c r="D63" s="256"/>
      <c r="E63" s="256"/>
      <c r="F63" s="256"/>
      <c r="G63" s="256"/>
      <c r="H63" s="256"/>
      <c r="I63" s="256"/>
    </row>
  </sheetData>
  <mergeCells count="10">
    <mergeCell ref="D52:E52"/>
    <mergeCell ref="B54:H54"/>
    <mergeCell ref="B55:H55"/>
    <mergeCell ref="B56:H56"/>
    <mergeCell ref="B3:H3"/>
    <mergeCell ref="B4:H4"/>
    <mergeCell ref="B6:H7"/>
    <mergeCell ref="B46:C46"/>
    <mergeCell ref="E48:H48"/>
    <mergeCell ref="D51:E51"/>
  </mergeCells>
  <pageMargins left="0.51181102362204722" right="0.51181102362204722" top="0.78740157480314965" bottom="0.78740157480314965" header="0.31496062992125984" footer="0.31496062992125984"/>
  <pageSetup paperSize="9" scale="65" orientation="landscape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9"/>
  <sheetViews>
    <sheetView topLeftCell="A4" workbookViewId="0">
      <selection activeCell="D66" sqref="D66"/>
    </sheetView>
  </sheetViews>
  <sheetFormatPr defaultColWidth="9.140625" defaultRowHeight="12.75" x14ac:dyDescent="0.2"/>
  <cols>
    <col min="1" max="1" width="9.42578125" style="1" customWidth="1"/>
    <col min="2" max="2" width="20.28515625" style="1" customWidth="1"/>
    <col min="3" max="3" width="56" style="1" customWidth="1"/>
    <col min="4" max="4" width="20.42578125" style="1" customWidth="1"/>
    <col min="5" max="5" width="17.7109375" style="1" customWidth="1"/>
    <col min="6" max="6" width="17.5703125" style="1" customWidth="1"/>
    <col min="7" max="7" width="17.42578125" style="1" customWidth="1"/>
    <col min="8" max="8" width="20" style="1" customWidth="1"/>
    <col min="9" max="9" width="16.28515625" style="1" customWidth="1"/>
    <col min="10" max="10" width="21.7109375" style="1" customWidth="1"/>
    <col min="11" max="11" width="14.85546875" style="1" customWidth="1"/>
    <col min="12" max="12" width="16.85546875" style="1" customWidth="1"/>
    <col min="13" max="16384" width="9.140625" style="1"/>
  </cols>
  <sheetData>
    <row r="1" spans="1:12" ht="14.25" customHeight="1" x14ac:dyDescent="0.2"/>
    <row r="2" spans="1:12" ht="23.45" customHeight="1" x14ac:dyDescent="0.2"/>
    <row r="3" spans="1:12" ht="30.75" customHeight="1" x14ac:dyDescent="0.2">
      <c r="D3" s="45"/>
      <c r="E3" s="45"/>
    </row>
    <row r="4" spans="1:12" ht="12.75" customHeight="1" x14ac:dyDescent="0.2">
      <c r="B4" s="782" t="s">
        <v>0</v>
      </c>
      <c r="C4" s="782"/>
      <c r="D4" s="782"/>
      <c r="E4" s="782"/>
      <c r="F4" s="782"/>
      <c r="G4" s="782"/>
      <c r="H4" s="782"/>
    </row>
    <row r="5" spans="1:12" ht="12" customHeight="1" x14ac:dyDescent="0.2">
      <c r="B5" s="783" t="s">
        <v>1</v>
      </c>
      <c r="C5" s="783"/>
      <c r="D5" s="783"/>
      <c r="E5" s="783"/>
      <c r="F5" s="783"/>
      <c r="G5" s="783"/>
      <c r="H5" s="783"/>
    </row>
    <row r="6" spans="1:12" ht="11.25" customHeight="1" x14ac:dyDescent="0.2">
      <c r="B6" s="51"/>
      <c r="C6" s="51"/>
      <c r="D6" s="51"/>
      <c r="E6" s="51"/>
      <c r="F6" s="51"/>
      <c r="G6" s="51"/>
      <c r="H6" s="51"/>
    </row>
    <row r="7" spans="1:12" ht="7.5" customHeight="1" x14ac:dyDescent="0.2">
      <c r="B7" s="784" t="s">
        <v>81</v>
      </c>
      <c r="C7" s="784"/>
      <c r="D7" s="784"/>
      <c r="E7" s="784"/>
      <c r="F7" s="784"/>
      <c r="G7" s="784"/>
      <c r="H7" s="784"/>
    </row>
    <row r="8" spans="1:12" ht="10.5" customHeight="1" x14ac:dyDescent="0.2">
      <c r="B8" s="784"/>
      <c r="C8" s="784"/>
      <c r="D8" s="784"/>
      <c r="E8" s="784"/>
      <c r="F8" s="784"/>
      <c r="G8" s="784"/>
      <c r="H8" s="784"/>
    </row>
    <row r="9" spans="1:12" ht="11.25" customHeight="1" thickBot="1" x14ac:dyDescent="0.25">
      <c r="B9" s="117"/>
      <c r="C9" s="117"/>
      <c r="D9" s="117"/>
      <c r="E9" s="117"/>
      <c r="F9" s="117"/>
      <c r="G9" s="117"/>
      <c r="H9" s="117"/>
    </row>
    <row r="10" spans="1:12" ht="20.25" customHeight="1" thickBot="1" x14ac:dyDescent="0.25">
      <c r="A10" s="2"/>
      <c r="B10" s="3" t="s">
        <v>41</v>
      </c>
      <c r="C10" s="52" t="s">
        <v>2</v>
      </c>
      <c r="D10" s="3" t="s">
        <v>77</v>
      </c>
      <c r="E10" s="52" t="s">
        <v>79</v>
      </c>
      <c r="F10" s="3" t="s">
        <v>78</v>
      </c>
      <c r="G10" s="3" t="s">
        <v>80</v>
      </c>
      <c r="H10" s="3" t="s">
        <v>3</v>
      </c>
    </row>
    <row r="11" spans="1:12" x14ac:dyDescent="0.2">
      <c r="B11" s="44" t="s">
        <v>42</v>
      </c>
      <c r="C11" s="32" t="s">
        <v>4</v>
      </c>
      <c r="D11" s="58">
        <v>80184789.390000001</v>
      </c>
      <c r="E11" s="92">
        <v>82252508.280000001</v>
      </c>
      <c r="F11" s="58">
        <v>0</v>
      </c>
      <c r="G11" s="58">
        <v>0</v>
      </c>
      <c r="H11" s="60">
        <v>2067718.89</v>
      </c>
      <c r="J11" s="5"/>
    </row>
    <row r="12" spans="1:12" x14ac:dyDescent="0.2">
      <c r="B12" s="15" t="s">
        <v>43</v>
      </c>
      <c r="C12" s="33" t="s">
        <v>5</v>
      </c>
      <c r="D12" s="93">
        <v>24822949.899999999</v>
      </c>
      <c r="E12" s="92">
        <v>25032540.989999998</v>
      </c>
      <c r="F12" s="94">
        <v>0</v>
      </c>
      <c r="G12" s="58">
        <v>0</v>
      </c>
      <c r="H12" s="61">
        <v>209591.09</v>
      </c>
      <c r="I12" s="6"/>
      <c r="J12" s="7"/>
    </row>
    <row r="13" spans="1:12" x14ac:dyDescent="0.2">
      <c r="B13" s="15" t="s">
        <v>44</v>
      </c>
      <c r="C13" s="33" t="s">
        <v>6</v>
      </c>
      <c r="D13" s="93">
        <v>64430775.5</v>
      </c>
      <c r="E13" s="92">
        <v>66370028.960000001</v>
      </c>
      <c r="F13" s="94">
        <v>0</v>
      </c>
      <c r="G13" s="58">
        <v>0</v>
      </c>
      <c r="H13" s="61">
        <v>1939253.46</v>
      </c>
      <c r="I13" s="8"/>
    </row>
    <row r="14" spans="1:12" x14ac:dyDescent="0.2">
      <c r="B14" s="15" t="s">
        <v>45</v>
      </c>
      <c r="C14" s="33" t="s">
        <v>7</v>
      </c>
      <c r="D14" s="93">
        <v>2235939.6</v>
      </c>
      <c r="E14" s="92">
        <v>2287231.54</v>
      </c>
      <c r="F14" s="93">
        <v>0</v>
      </c>
      <c r="G14" s="58">
        <v>0</v>
      </c>
      <c r="H14" s="62">
        <v>51291.94</v>
      </c>
      <c r="I14" s="19"/>
      <c r="J14" s="35"/>
      <c r="K14" s="9"/>
      <c r="L14" s="9" t="s">
        <v>8</v>
      </c>
    </row>
    <row r="15" spans="1:12" x14ac:dyDescent="0.2">
      <c r="B15" s="15" t="s">
        <v>46</v>
      </c>
      <c r="C15" s="33" t="s">
        <v>9</v>
      </c>
      <c r="D15" s="95">
        <v>36422633.759999998</v>
      </c>
      <c r="E15" s="92">
        <v>34461079.479999997</v>
      </c>
      <c r="F15" s="94">
        <v>0</v>
      </c>
      <c r="G15" s="87">
        <v>-2270283.98</v>
      </c>
      <c r="H15" s="61">
        <v>308729.7</v>
      </c>
      <c r="I15" s="36"/>
      <c r="J15" s="37"/>
      <c r="K15" s="10"/>
      <c r="L15" s="48"/>
    </row>
    <row r="16" spans="1:12" x14ac:dyDescent="0.2">
      <c r="B16" s="15" t="s">
        <v>47</v>
      </c>
      <c r="C16" s="33" t="s">
        <v>10</v>
      </c>
      <c r="D16" s="93">
        <v>42962870.829999998</v>
      </c>
      <c r="E16" s="92">
        <v>44476099.649999999</v>
      </c>
      <c r="F16" s="94">
        <v>0</v>
      </c>
      <c r="G16" s="58">
        <v>0</v>
      </c>
      <c r="H16" s="61">
        <v>1513228.82</v>
      </c>
      <c r="I16" s="38"/>
      <c r="J16" s="35"/>
      <c r="K16" s="10"/>
      <c r="L16" s="11"/>
    </row>
    <row r="17" spans="2:12" x14ac:dyDescent="0.2">
      <c r="B17" s="15" t="s">
        <v>48</v>
      </c>
      <c r="C17" s="34" t="s">
        <v>11</v>
      </c>
      <c r="D17" s="93">
        <v>93316826.700000003</v>
      </c>
      <c r="E17" s="92">
        <v>95761879.290000007</v>
      </c>
      <c r="F17" s="94">
        <v>0</v>
      </c>
      <c r="G17" s="58">
        <v>0</v>
      </c>
      <c r="H17" s="61">
        <v>2445052.59</v>
      </c>
      <c r="I17" s="19"/>
      <c r="J17" s="19"/>
      <c r="K17" s="48"/>
    </row>
    <row r="18" spans="2:12" x14ac:dyDescent="0.2">
      <c r="B18" s="15" t="s">
        <v>49</v>
      </c>
      <c r="C18" s="34" t="s">
        <v>12</v>
      </c>
      <c r="D18" s="96">
        <v>235358.83</v>
      </c>
      <c r="E18" s="92">
        <v>3770067.69</v>
      </c>
      <c r="F18" s="93">
        <v>7348082.8700000001</v>
      </c>
      <c r="G18" s="87">
        <v>-3818783.47</v>
      </c>
      <c r="H18" s="62">
        <v>5409.46</v>
      </c>
      <c r="I18" s="19"/>
      <c r="J18" s="19"/>
      <c r="K18" s="12"/>
      <c r="L18" s="48"/>
    </row>
    <row r="19" spans="2:12" x14ac:dyDescent="0.2">
      <c r="B19" s="15" t="s">
        <v>50</v>
      </c>
      <c r="C19" s="34" t="s">
        <v>13</v>
      </c>
      <c r="D19" s="96">
        <v>118008570.78</v>
      </c>
      <c r="E19" s="92">
        <v>122989645.91</v>
      </c>
      <c r="F19" s="93">
        <v>3818268.78</v>
      </c>
      <c r="G19" s="58">
        <v>0</v>
      </c>
      <c r="H19" s="62">
        <v>1162806.3500000001</v>
      </c>
      <c r="I19" s="36"/>
      <c r="J19" s="37"/>
      <c r="K19" s="12"/>
      <c r="L19" s="48"/>
    </row>
    <row r="20" spans="2:12" x14ac:dyDescent="0.2">
      <c r="B20" s="15" t="s">
        <v>51</v>
      </c>
      <c r="C20" s="34" t="s">
        <v>14</v>
      </c>
      <c r="D20" s="97">
        <v>11597035.58</v>
      </c>
      <c r="E20" s="92">
        <v>11908102.99</v>
      </c>
      <c r="F20" s="58">
        <v>0</v>
      </c>
      <c r="G20" s="58">
        <v>0</v>
      </c>
      <c r="H20" s="62">
        <v>311067.40999999997</v>
      </c>
      <c r="I20" s="19"/>
      <c r="J20" s="19"/>
      <c r="K20" s="10"/>
      <c r="L20" s="53"/>
    </row>
    <row r="21" spans="2:12" x14ac:dyDescent="0.2">
      <c r="B21" s="15" t="s">
        <v>52</v>
      </c>
      <c r="C21" s="34" t="s">
        <v>15</v>
      </c>
      <c r="D21" s="93">
        <v>924586.6</v>
      </c>
      <c r="E21" s="92">
        <v>945782.95</v>
      </c>
      <c r="F21" s="58">
        <v>0</v>
      </c>
      <c r="G21" s="58">
        <v>0</v>
      </c>
      <c r="H21" s="62">
        <v>21196.35</v>
      </c>
      <c r="I21" s="19"/>
      <c r="J21" s="19"/>
      <c r="K21" s="10"/>
      <c r="L21" s="48"/>
    </row>
    <row r="22" spans="2:12" x14ac:dyDescent="0.2">
      <c r="B22" s="15" t="s">
        <v>53</v>
      </c>
      <c r="C22" s="34" t="s">
        <v>16</v>
      </c>
      <c r="D22" s="93">
        <v>42248866.32</v>
      </c>
      <c r="E22" s="92">
        <v>42816008.280000001</v>
      </c>
      <c r="F22" s="58">
        <v>0</v>
      </c>
      <c r="G22" s="58">
        <v>0</v>
      </c>
      <c r="H22" s="62">
        <v>567141.96</v>
      </c>
      <c r="I22" s="19"/>
      <c r="J22" s="19"/>
      <c r="K22" s="10"/>
      <c r="L22" s="53"/>
    </row>
    <row r="23" spans="2:12" x14ac:dyDescent="0.2">
      <c r="B23" s="15" t="s">
        <v>46</v>
      </c>
      <c r="C23" s="34" t="s">
        <v>82</v>
      </c>
      <c r="D23" s="98">
        <v>4331787.76</v>
      </c>
      <c r="E23" s="92">
        <f>D23+F23+G23+H23</f>
        <v>4220482.0199999996</v>
      </c>
      <c r="F23" s="58">
        <v>5079.76</v>
      </c>
      <c r="G23" s="88">
        <v>-153456.31</v>
      </c>
      <c r="H23" s="63">
        <v>37070.81</v>
      </c>
      <c r="I23" s="19"/>
      <c r="J23" s="19"/>
      <c r="K23" s="13"/>
      <c r="L23" s="14"/>
    </row>
    <row r="24" spans="2:12" x14ac:dyDescent="0.2">
      <c r="B24" s="15" t="s">
        <v>54</v>
      </c>
      <c r="C24" s="34" t="s">
        <v>17</v>
      </c>
      <c r="D24" s="97">
        <v>54220142.539999999</v>
      </c>
      <c r="E24" s="92">
        <v>57525424.740000002</v>
      </c>
      <c r="F24" s="58">
        <v>0</v>
      </c>
      <c r="G24" s="58">
        <v>0</v>
      </c>
      <c r="H24" s="61">
        <v>3305282.2</v>
      </c>
      <c r="I24" s="19"/>
      <c r="J24" s="39"/>
      <c r="K24" s="10"/>
      <c r="L24" s="14"/>
    </row>
    <row r="25" spans="2:12" ht="15" customHeight="1" x14ac:dyDescent="0.2">
      <c r="B25" s="15" t="s">
        <v>55</v>
      </c>
      <c r="C25" s="34" t="s">
        <v>18</v>
      </c>
      <c r="D25" s="96">
        <v>15652193.949999999</v>
      </c>
      <c r="E25" s="92">
        <v>15837810.58</v>
      </c>
      <c r="F25" s="58">
        <v>0</v>
      </c>
      <c r="G25" s="58">
        <v>0</v>
      </c>
      <c r="H25" s="61">
        <v>185616.63</v>
      </c>
      <c r="I25" s="19"/>
      <c r="J25" s="19"/>
      <c r="K25" s="10"/>
      <c r="L25" s="14"/>
    </row>
    <row r="26" spans="2:12" ht="14.25" customHeight="1" x14ac:dyDescent="0.2">
      <c r="B26" s="15" t="s">
        <v>85</v>
      </c>
      <c r="C26" s="34" t="s">
        <v>19</v>
      </c>
      <c r="D26" s="95">
        <v>17549632.670000002</v>
      </c>
      <c r="E26" s="92">
        <v>18470099.850000001</v>
      </c>
      <c r="F26" s="96">
        <v>0</v>
      </c>
      <c r="G26" s="58">
        <v>0</v>
      </c>
      <c r="H26" s="64">
        <v>920467.18</v>
      </c>
      <c r="I26" s="20"/>
      <c r="J26" s="49"/>
    </row>
    <row r="27" spans="2:12" ht="13.5" customHeight="1" x14ac:dyDescent="0.2">
      <c r="B27" s="15" t="s">
        <v>49</v>
      </c>
      <c r="C27" s="34" t="s">
        <v>20</v>
      </c>
      <c r="D27" s="96">
        <v>3513.25</v>
      </c>
      <c r="E27" s="92">
        <v>2258.19</v>
      </c>
      <c r="F27" s="98">
        <v>0</v>
      </c>
      <c r="G27" s="89">
        <v>-1279.1400000000001</v>
      </c>
      <c r="H27" s="63">
        <v>24.08</v>
      </c>
      <c r="I27" s="49"/>
      <c r="J27" s="49"/>
    </row>
    <row r="28" spans="2:12" x14ac:dyDescent="0.2">
      <c r="B28" s="4" t="s">
        <v>57</v>
      </c>
      <c r="C28" s="34" t="s">
        <v>21</v>
      </c>
      <c r="D28" s="96">
        <v>33106795.550000001</v>
      </c>
      <c r="E28" s="92">
        <v>31674115.41</v>
      </c>
      <c r="F28" s="97">
        <v>0</v>
      </c>
      <c r="G28" s="58">
        <v>0</v>
      </c>
      <c r="H28" s="90">
        <v>-1432680.14</v>
      </c>
      <c r="I28" s="21"/>
      <c r="J28" s="49"/>
    </row>
    <row r="29" spans="2:12" ht="13.5" thickBot="1" x14ac:dyDescent="0.25">
      <c r="B29" s="47" t="s">
        <v>58</v>
      </c>
      <c r="C29" s="54" t="s">
        <v>22</v>
      </c>
      <c r="D29" s="99">
        <v>12572336.619999999</v>
      </c>
      <c r="E29" s="100">
        <v>13208877.310000001</v>
      </c>
      <c r="F29" s="101">
        <v>0</v>
      </c>
      <c r="G29" s="68">
        <v>0</v>
      </c>
      <c r="H29" s="69">
        <v>636540.68999999994</v>
      </c>
      <c r="I29" s="38"/>
      <c r="J29" s="49"/>
    </row>
    <row r="30" spans="2:12" x14ac:dyDescent="0.2">
      <c r="B30" s="57" t="s">
        <v>59</v>
      </c>
      <c r="C30" s="70" t="s">
        <v>23</v>
      </c>
      <c r="D30" s="102">
        <v>16107779.800000001</v>
      </c>
      <c r="E30" s="103">
        <v>16240538.25</v>
      </c>
      <c r="F30" s="104">
        <v>0</v>
      </c>
      <c r="G30" s="75">
        <v>0</v>
      </c>
      <c r="H30" s="71">
        <v>132758.45000000001</v>
      </c>
      <c r="I30" s="49"/>
      <c r="J30" s="40"/>
    </row>
    <row r="31" spans="2:12" x14ac:dyDescent="0.2">
      <c r="B31" s="23" t="s">
        <v>86</v>
      </c>
      <c r="C31" s="59" t="s">
        <v>24</v>
      </c>
      <c r="D31" s="96">
        <v>49403176.280000001</v>
      </c>
      <c r="E31" s="105">
        <v>49830900.939999998</v>
      </c>
      <c r="F31" s="97">
        <v>0</v>
      </c>
      <c r="G31" s="97">
        <v>0</v>
      </c>
      <c r="H31" s="65">
        <v>427724.66</v>
      </c>
      <c r="I31" s="49"/>
      <c r="J31" s="49"/>
    </row>
    <row r="32" spans="2:12" x14ac:dyDescent="0.2">
      <c r="B32" s="25" t="s">
        <v>61</v>
      </c>
      <c r="C32" s="34" t="s">
        <v>25</v>
      </c>
      <c r="D32" s="96">
        <v>18934222.219999999</v>
      </c>
      <c r="E32" s="92">
        <v>19089193.43</v>
      </c>
      <c r="F32" s="97">
        <v>0</v>
      </c>
      <c r="G32" s="97">
        <v>0</v>
      </c>
      <c r="H32" s="65">
        <v>154971.21</v>
      </c>
      <c r="I32" s="41"/>
      <c r="J32" s="49"/>
    </row>
    <row r="33" spans="1:11" x14ac:dyDescent="0.2">
      <c r="B33" s="4" t="s">
        <v>87</v>
      </c>
      <c r="C33" s="34" t="s">
        <v>26</v>
      </c>
      <c r="D33" s="98">
        <v>8173028.6500000004</v>
      </c>
      <c r="E33" s="92">
        <v>8461546.3599999994</v>
      </c>
      <c r="F33" s="96">
        <v>0</v>
      </c>
      <c r="G33" s="97">
        <v>0</v>
      </c>
      <c r="H33" s="64">
        <v>288517.71000000002</v>
      </c>
      <c r="I33" s="49"/>
      <c r="J33" s="49"/>
    </row>
    <row r="34" spans="1:11" ht="15" customHeight="1" x14ac:dyDescent="0.2">
      <c r="B34" s="4" t="s">
        <v>62</v>
      </c>
      <c r="C34" s="34" t="s">
        <v>27</v>
      </c>
      <c r="D34" s="98">
        <f>22249590.84</f>
        <v>22249590.84</v>
      </c>
      <c r="E34" s="92">
        <v>23386189.809999999</v>
      </c>
      <c r="F34" s="96">
        <v>0</v>
      </c>
      <c r="G34" s="97">
        <v>0</v>
      </c>
      <c r="H34" s="64">
        <v>1136598.97</v>
      </c>
      <c r="I34" s="20"/>
      <c r="J34" s="40"/>
    </row>
    <row r="35" spans="1:11" ht="15.75" customHeight="1" x14ac:dyDescent="0.2">
      <c r="B35" s="4" t="s">
        <v>63</v>
      </c>
      <c r="C35" s="34" t="s">
        <v>28</v>
      </c>
      <c r="D35" s="98">
        <v>21936821.460000001</v>
      </c>
      <c r="E35" s="98">
        <v>23207638.670000002</v>
      </c>
      <c r="F35" s="106">
        <v>0</v>
      </c>
      <c r="G35" s="97">
        <v>0</v>
      </c>
      <c r="H35" s="66">
        <v>1270817.21</v>
      </c>
      <c r="I35" s="41"/>
      <c r="J35" s="49"/>
    </row>
    <row r="36" spans="1:11" ht="15.75" customHeight="1" x14ac:dyDescent="0.2">
      <c r="B36" s="4" t="s">
        <v>95</v>
      </c>
      <c r="C36" s="34" t="s">
        <v>29</v>
      </c>
      <c r="D36" s="96">
        <v>14120858.17</v>
      </c>
      <c r="E36" s="107">
        <v>14766092.439999999</v>
      </c>
      <c r="F36" s="97">
        <v>0</v>
      </c>
      <c r="G36" s="97">
        <v>0</v>
      </c>
      <c r="H36" s="76">
        <v>645234.27</v>
      </c>
      <c r="I36" s="42"/>
      <c r="J36" s="43"/>
      <c r="K36" s="16"/>
    </row>
    <row r="37" spans="1:11" ht="14.25" customHeight="1" x14ac:dyDescent="0.2">
      <c r="B37" s="26" t="s">
        <v>88</v>
      </c>
      <c r="C37" s="24" t="s">
        <v>30</v>
      </c>
      <c r="D37" s="98">
        <v>13231515.539999999</v>
      </c>
      <c r="E37" s="96">
        <v>12687462.98</v>
      </c>
      <c r="F37" s="98">
        <v>0</v>
      </c>
      <c r="G37" s="97">
        <v>0</v>
      </c>
      <c r="H37" s="91">
        <v>-544052.56000000006</v>
      </c>
      <c r="I37" s="42"/>
      <c r="J37" s="43" t="s">
        <v>76</v>
      </c>
      <c r="K37" s="17"/>
    </row>
    <row r="38" spans="1:11" ht="14.25" customHeight="1" thickBot="1" x14ac:dyDescent="0.25">
      <c r="B38" s="27" t="s">
        <v>71</v>
      </c>
      <c r="C38" s="31" t="s">
        <v>39</v>
      </c>
      <c r="D38" s="108">
        <v>3416153.98</v>
      </c>
      <c r="E38" s="109">
        <v>6634283.54</v>
      </c>
      <c r="F38" s="110">
        <v>3165886.34</v>
      </c>
      <c r="G38" s="99">
        <v>0</v>
      </c>
      <c r="H38" s="74">
        <v>52243.22</v>
      </c>
      <c r="I38" s="42"/>
      <c r="J38" s="43"/>
      <c r="K38" s="17"/>
    </row>
    <row r="39" spans="1:11" ht="15" customHeight="1" x14ac:dyDescent="0.2">
      <c r="B39" s="23" t="s">
        <v>64</v>
      </c>
      <c r="C39" s="72" t="s">
        <v>31</v>
      </c>
      <c r="D39" s="111">
        <v>5067605.2300000004</v>
      </c>
      <c r="E39" s="111">
        <v>5103633.16</v>
      </c>
      <c r="F39" s="111">
        <v>0</v>
      </c>
      <c r="G39" s="104">
        <v>0</v>
      </c>
      <c r="H39" s="73">
        <v>36027.93</v>
      </c>
      <c r="I39" s="42"/>
      <c r="J39" s="43"/>
      <c r="K39" s="17"/>
    </row>
    <row r="40" spans="1:11" ht="15" customHeight="1" x14ac:dyDescent="0.2">
      <c r="B40" s="4" t="s">
        <v>65</v>
      </c>
      <c r="C40" s="55" t="s">
        <v>32</v>
      </c>
      <c r="D40" s="107">
        <v>11506964.810000001</v>
      </c>
      <c r="E40" s="107">
        <v>11610149.5</v>
      </c>
      <c r="F40" s="107">
        <v>0</v>
      </c>
      <c r="G40" s="97">
        <v>0</v>
      </c>
      <c r="H40" s="67">
        <v>103184.69</v>
      </c>
      <c r="I40" s="42"/>
      <c r="J40" s="43"/>
      <c r="K40" s="18"/>
    </row>
    <row r="41" spans="1:11" ht="13.5" customHeight="1" thickBot="1" x14ac:dyDescent="0.25">
      <c r="B41" s="47" t="s">
        <v>66</v>
      </c>
      <c r="C41" s="56" t="s">
        <v>33</v>
      </c>
      <c r="D41" s="109">
        <v>2221473.38</v>
      </c>
      <c r="E41" s="100">
        <v>2341926.6</v>
      </c>
      <c r="F41" s="109">
        <v>0</v>
      </c>
      <c r="G41" s="99">
        <v>0</v>
      </c>
      <c r="H41" s="77">
        <v>120453.22</v>
      </c>
      <c r="I41" s="42"/>
      <c r="J41" s="43"/>
    </row>
    <row r="42" spans="1:11" ht="13.5" customHeight="1" x14ac:dyDescent="0.2">
      <c r="B42" s="23" t="s">
        <v>67</v>
      </c>
      <c r="C42" s="55" t="s">
        <v>34</v>
      </c>
      <c r="D42" s="111">
        <v>6524928.9500000002</v>
      </c>
      <c r="E42" s="92">
        <v>6886561.3499999996</v>
      </c>
      <c r="F42" s="111">
        <v>0</v>
      </c>
      <c r="G42" s="104">
        <v>0</v>
      </c>
      <c r="H42" s="86">
        <v>361632.4</v>
      </c>
      <c r="I42" s="42"/>
      <c r="J42" s="43"/>
    </row>
    <row r="43" spans="1:11" ht="15" customHeight="1" x14ac:dyDescent="0.2">
      <c r="B43" s="4" t="s">
        <v>89</v>
      </c>
      <c r="C43" s="30" t="s">
        <v>35</v>
      </c>
      <c r="D43" s="98">
        <v>3474044.57</v>
      </c>
      <c r="E43" s="92">
        <v>3683312</v>
      </c>
      <c r="F43" s="98">
        <v>0</v>
      </c>
      <c r="G43" s="98">
        <v>0</v>
      </c>
      <c r="H43" s="63">
        <v>209267.43</v>
      </c>
      <c r="I43" s="42"/>
      <c r="J43" s="43"/>
    </row>
    <row r="44" spans="1:11" ht="15" customHeight="1" x14ac:dyDescent="0.2">
      <c r="B44" s="4" t="s">
        <v>68</v>
      </c>
      <c r="C44" s="30" t="s">
        <v>36</v>
      </c>
      <c r="D44" s="96">
        <v>7613388.4400000004</v>
      </c>
      <c r="E44" s="92">
        <v>7701951.5099999998</v>
      </c>
      <c r="F44" s="98">
        <v>0</v>
      </c>
      <c r="G44" s="98">
        <v>0</v>
      </c>
      <c r="H44" s="63">
        <v>88563.07</v>
      </c>
      <c r="I44" s="45"/>
      <c r="J44" s="45"/>
    </row>
    <row r="45" spans="1:11" ht="15" customHeight="1" thickBot="1" x14ac:dyDescent="0.25">
      <c r="B45" s="47" t="s">
        <v>69</v>
      </c>
      <c r="C45" s="31" t="s">
        <v>37</v>
      </c>
      <c r="D45" s="108">
        <v>11401757.210000001</v>
      </c>
      <c r="E45" s="100">
        <v>11966413.609999999</v>
      </c>
      <c r="F45" s="108">
        <v>0</v>
      </c>
      <c r="G45" s="112">
        <v>0</v>
      </c>
      <c r="H45" s="78">
        <v>564656.4</v>
      </c>
      <c r="I45" s="45"/>
      <c r="J45" s="29"/>
    </row>
    <row r="46" spans="1:11" ht="15" customHeight="1" thickBot="1" x14ac:dyDescent="0.25">
      <c r="B46" s="79" t="s">
        <v>70</v>
      </c>
      <c r="C46" s="80" t="s">
        <v>38</v>
      </c>
      <c r="D46" s="113">
        <v>24355300.23</v>
      </c>
      <c r="E46" s="114">
        <v>24584215.640000001</v>
      </c>
      <c r="F46" s="115">
        <v>0</v>
      </c>
      <c r="G46" s="116">
        <v>0</v>
      </c>
      <c r="H46" s="81">
        <v>228915.41</v>
      </c>
      <c r="I46" s="45"/>
      <c r="J46" s="29"/>
    </row>
    <row r="47" spans="1:11" ht="15.75" customHeight="1" thickBot="1" x14ac:dyDescent="0.25">
      <c r="A47" s="19"/>
      <c r="B47" s="785" t="s">
        <v>40</v>
      </c>
      <c r="C47" s="786"/>
      <c r="D47" s="120">
        <f>SUM(D11:D46)</f>
        <v>894566215.88999999</v>
      </c>
      <c r="E47" s="118">
        <f>SUM(E11:E46)</f>
        <v>922192053.89999986</v>
      </c>
      <c r="F47" s="82"/>
      <c r="G47" s="83"/>
      <c r="H47" s="83"/>
      <c r="I47" s="45"/>
      <c r="J47" s="22"/>
    </row>
    <row r="48" spans="1:11" ht="12" customHeight="1" x14ac:dyDescent="0.2">
      <c r="A48" s="19"/>
      <c r="B48" s="19"/>
      <c r="C48" s="85"/>
      <c r="D48" s="19"/>
      <c r="E48" s="19"/>
      <c r="F48" s="50"/>
      <c r="G48" s="50"/>
      <c r="H48" s="50"/>
      <c r="I48" s="45"/>
      <c r="J48" s="22"/>
    </row>
    <row r="49" spans="1:10" ht="13.5" customHeight="1" x14ac:dyDescent="0.25">
      <c r="A49" s="19"/>
      <c r="B49" s="338" t="s">
        <v>90</v>
      </c>
      <c r="C49" s="393"/>
      <c r="D49" s="402"/>
      <c r="E49" s="781" t="s">
        <v>101</v>
      </c>
      <c r="F49" s="781"/>
      <c r="G49" s="781"/>
      <c r="H49" s="781"/>
      <c r="I49" s="45"/>
      <c r="J49" s="22"/>
    </row>
    <row r="50" spans="1:10" ht="13.5" customHeight="1" x14ac:dyDescent="0.25">
      <c r="A50" s="19"/>
      <c r="B50" s="394"/>
      <c r="C50" s="393"/>
      <c r="D50" s="402"/>
      <c r="E50" s="402"/>
      <c r="F50" s="402"/>
      <c r="G50" s="402"/>
      <c r="H50" s="402"/>
      <c r="I50" s="45"/>
      <c r="J50" s="22"/>
    </row>
    <row r="51" spans="1:10" ht="12" customHeight="1" x14ac:dyDescent="0.25">
      <c r="B51" s="395" t="s">
        <v>83</v>
      </c>
      <c r="C51" s="396"/>
      <c r="D51" s="396"/>
      <c r="E51" s="402"/>
      <c r="F51" s="402"/>
      <c r="G51" s="402"/>
      <c r="H51" s="402"/>
    </row>
    <row r="52" spans="1:10" ht="15" customHeight="1" x14ac:dyDescent="0.25">
      <c r="B52" s="403" t="s">
        <v>84</v>
      </c>
      <c r="C52" s="401"/>
      <c r="D52" s="400"/>
      <c r="E52" s="400"/>
      <c r="F52" s="401"/>
      <c r="G52" s="393"/>
      <c r="H52" s="393"/>
    </row>
    <row r="53" spans="1:10" ht="11.25" customHeight="1" x14ac:dyDescent="0.25">
      <c r="B53" s="404"/>
      <c r="C53" s="401"/>
      <c r="D53" s="401"/>
      <c r="E53" s="401"/>
      <c r="F53" s="401"/>
      <c r="G53" s="393"/>
      <c r="H53" s="393"/>
    </row>
    <row r="54" spans="1:10" ht="12.75" customHeight="1" x14ac:dyDescent="0.25">
      <c r="B54" s="402"/>
      <c r="C54" s="402"/>
      <c r="D54" s="400"/>
      <c r="E54" s="400"/>
      <c r="F54" s="402"/>
      <c r="G54" s="402"/>
      <c r="H54" s="402"/>
      <c r="I54" s="2"/>
    </row>
    <row r="55" spans="1:10" ht="12" customHeight="1" x14ac:dyDescent="0.2">
      <c r="B55" s="401"/>
      <c r="C55" s="401"/>
      <c r="D55" s="401" t="s">
        <v>124</v>
      </c>
      <c r="E55" s="401"/>
      <c r="F55" s="401"/>
      <c r="G55" s="401"/>
      <c r="H55" s="401"/>
    </row>
    <row r="56" spans="1:10" ht="12.75" customHeight="1" x14ac:dyDescent="0.2">
      <c r="B56" s="405"/>
      <c r="C56" s="405"/>
      <c r="D56" s="790" t="s">
        <v>125</v>
      </c>
      <c r="E56" s="790"/>
      <c r="F56" s="790"/>
      <c r="G56" s="405"/>
      <c r="H56" s="405"/>
    </row>
    <row r="57" spans="1:10" ht="15" customHeight="1" x14ac:dyDescent="0.2">
      <c r="B57" s="119"/>
      <c r="C57" s="119"/>
      <c r="D57" s="791" t="s">
        <v>111</v>
      </c>
      <c r="E57" s="791"/>
      <c r="F57" s="791"/>
      <c r="G57" s="119"/>
      <c r="H57" s="119"/>
    </row>
    <row r="58" spans="1:10" ht="13.5" customHeight="1" x14ac:dyDescent="0.25">
      <c r="D58" s="792" t="s">
        <v>73</v>
      </c>
      <c r="E58" s="792"/>
      <c r="F58" s="792"/>
    </row>
    <row r="59" spans="1:10" ht="15" x14ac:dyDescent="0.25">
      <c r="D59" s="792" t="s">
        <v>112</v>
      </c>
      <c r="E59" s="792"/>
      <c r="F59" s="792"/>
    </row>
    <row r="60" spans="1:10" ht="15" customHeight="1" x14ac:dyDescent="0.2"/>
    <row r="61" spans="1:10" ht="15.75" customHeight="1" x14ac:dyDescent="0.2">
      <c r="B61" s="789" t="s">
        <v>126</v>
      </c>
      <c r="C61" s="789"/>
      <c r="D61" s="789"/>
      <c r="E61" s="789"/>
      <c r="F61" s="789"/>
      <c r="G61" s="789"/>
      <c r="H61" s="789"/>
    </row>
    <row r="62" spans="1:10" ht="14.25" customHeight="1" x14ac:dyDescent="0.2">
      <c r="C62" s="787" t="s">
        <v>123</v>
      </c>
      <c r="D62" s="787"/>
    </row>
    <row r="63" spans="1:10" ht="14.25" customHeight="1" x14ac:dyDescent="0.2">
      <c r="C63" s="787" t="s">
        <v>118</v>
      </c>
      <c r="D63" s="787"/>
    </row>
    <row r="64" spans="1:10" ht="14.25" customHeight="1" x14ac:dyDescent="0.2">
      <c r="C64" s="788" t="s">
        <v>127</v>
      </c>
      <c r="D64" s="788"/>
      <c r="E64" s="254"/>
      <c r="F64" s="254"/>
      <c r="G64" s="254"/>
      <c r="H64" s="254"/>
      <c r="I64" s="254"/>
    </row>
    <row r="68" spans="3:9" x14ac:dyDescent="0.2">
      <c r="C68" s="391"/>
      <c r="D68" s="391"/>
      <c r="E68" s="391"/>
      <c r="F68" s="391"/>
      <c r="G68" s="391"/>
      <c r="H68" s="391"/>
      <c r="I68" s="391"/>
    </row>
    <row r="69" spans="3:9" x14ac:dyDescent="0.2">
      <c r="C69" s="334"/>
      <c r="D69" s="334"/>
      <c r="E69" s="334"/>
      <c r="F69" s="334"/>
      <c r="G69" s="334"/>
      <c r="H69" s="334"/>
      <c r="I69" s="334"/>
    </row>
  </sheetData>
  <mergeCells count="13">
    <mergeCell ref="C63:D63"/>
    <mergeCell ref="C62:D62"/>
    <mergeCell ref="C64:D64"/>
    <mergeCell ref="B61:H61"/>
    <mergeCell ref="D56:F56"/>
    <mergeCell ref="D57:F57"/>
    <mergeCell ref="D58:F58"/>
    <mergeCell ref="D59:F59"/>
    <mergeCell ref="E49:H49"/>
    <mergeCell ref="B4:H4"/>
    <mergeCell ref="B5:H5"/>
    <mergeCell ref="B7:H8"/>
    <mergeCell ref="B47:C47"/>
  </mergeCells>
  <pageMargins left="0.78740157480314965" right="0.78740157480314965" top="0.31496062992125984" bottom="0.19685039370078741" header="0.31496062992125984" footer="0.19685039370078741"/>
  <pageSetup paperSize="9" scale="6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71"/>
  <sheetViews>
    <sheetView topLeftCell="A22" workbookViewId="0">
      <selection activeCell="I45" sqref="I45"/>
    </sheetView>
  </sheetViews>
  <sheetFormatPr defaultColWidth="9.140625" defaultRowHeight="12.75" x14ac:dyDescent="0.2"/>
  <cols>
    <col min="1" max="1" width="9.42578125" style="1" customWidth="1"/>
    <col min="2" max="2" width="20.28515625" style="1" customWidth="1"/>
    <col min="3" max="3" width="56" style="1" customWidth="1"/>
    <col min="4" max="4" width="20.42578125" style="1" customWidth="1"/>
    <col min="5" max="5" width="17.7109375" style="1" customWidth="1"/>
    <col min="6" max="6" width="17.5703125" style="1" customWidth="1"/>
    <col min="7" max="7" width="17.42578125" style="1" customWidth="1"/>
    <col min="8" max="8" width="17.85546875" style="1" customWidth="1"/>
    <col min="9" max="9" width="16.28515625" style="1" customWidth="1"/>
    <col min="10" max="10" width="21.7109375" style="1" customWidth="1"/>
    <col min="11" max="11" width="14.85546875" style="1" customWidth="1"/>
    <col min="12" max="12" width="16.85546875" style="1" customWidth="1"/>
    <col min="13" max="16384" width="9.140625" style="1"/>
  </cols>
  <sheetData>
    <row r="2" spans="1:12" ht="14.25" customHeight="1" x14ac:dyDescent="0.2"/>
    <row r="3" spans="1:12" ht="23.45" customHeight="1" x14ac:dyDescent="0.2"/>
    <row r="4" spans="1:12" ht="12.75" customHeight="1" x14ac:dyDescent="0.2">
      <c r="B4" s="782" t="s">
        <v>0</v>
      </c>
      <c r="C4" s="782"/>
      <c r="D4" s="782"/>
      <c r="E4" s="782"/>
      <c r="F4" s="782"/>
      <c r="G4" s="782"/>
      <c r="H4" s="782"/>
    </row>
    <row r="5" spans="1:12" ht="12" customHeight="1" x14ac:dyDescent="0.2">
      <c r="B5" s="783" t="s">
        <v>1</v>
      </c>
      <c r="C5" s="783"/>
      <c r="D5" s="783"/>
      <c r="E5" s="783"/>
      <c r="F5" s="783"/>
      <c r="G5" s="783"/>
      <c r="H5" s="783"/>
    </row>
    <row r="6" spans="1:12" ht="11.25" customHeight="1" x14ac:dyDescent="0.2">
      <c r="B6" s="51"/>
      <c r="C6" s="51"/>
      <c r="D6" s="51"/>
      <c r="E6" s="51"/>
      <c r="F6" s="51"/>
      <c r="G6" s="51"/>
      <c r="H6" s="51"/>
    </row>
    <row r="7" spans="1:12" ht="7.5" customHeight="1" x14ac:dyDescent="0.2">
      <c r="B7" s="784" t="s">
        <v>102</v>
      </c>
      <c r="C7" s="784"/>
      <c r="D7" s="784"/>
      <c r="E7" s="784"/>
      <c r="F7" s="784"/>
      <c r="G7" s="784"/>
      <c r="H7" s="784"/>
    </row>
    <row r="8" spans="1:12" ht="10.5" customHeight="1" x14ac:dyDescent="0.2">
      <c r="B8" s="784"/>
      <c r="C8" s="784"/>
      <c r="D8" s="784"/>
      <c r="E8" s="784"/>
      <c r="F8" s="784"/>
      <c r="G8" s="784"/>
      <c r="H8" s="784"/>
    </row>
    <row r="9" spans="1:12" ht="11.25" customHeight="1" thickBot="1" x14ac:dyDescent="0.25">
      <c r="B9" s="117"/>
      <c r="C9" s="117"/>
      <c r="D9" s="117"/>
      <c r="E9" s="117"/>
      <c r="F9" s="117"/>
      <c r="G9" s="117"/>
      <c r="H9" s="117"/>
    </row>
    <row r="10" spans="1:12" ht="20.25" customHeight="1" thickBot="1" x14ac:dyDescent="0.25">
      <c r="A10" s="2"/>
      <c r="B10" s="3" t="s">
        <v>41</v>
      </c>
      <c r="C10" s="52" t="s">
        <v>2</v>
      </c>
      <c r="D10" s="3" t="s">
        <v>77</v>
      </c>
      <c r="E10" s="52" t="s">
        <v>79</v>
      </c>
      <c r="F10" s="3" t="s">
        <v>78</v>
      </c>
      <c r="G10" s="3" t="s">
        <v>80</v>
      </c>
      <c r="H10" s="3" t="s">
        <v>3</v>
      </c>
    </row>
    <row r="11" spans="1:12" x14ac:dyDescent="0.2">
      <c r="B11" s="44" t="s">
        <v>42</v>
      </c>
      <c r="C11" s="32" t="s">
        <v>4</v>
      </c>
      <c r="D11" s="262">
        <v>79287270.140000001</v>
      </c>
      <c r="E11" s="263">
        <v>79348172.950000003</v>
      </c>
      <c r="F11" s="262">
        <v>0</v>
      </c>
      <c r="G11" s="262">
        <v>0</v>
      </c>
      <c r="H11" s="293">
        <v>60902.81</v>
      </c>
      <c r="J11" s="5"/>
    </row>
    <row r="12" spans="1:12" x14ac:dyDescent="0.2">
      <c r="B12" s="15" t="s">
        <v>43</v>
      </c>
      <c r="C12" s="33" t="s">
        <v>5</v>
      </c>
      <c r="D12" s="264">
        <v>24714231.879999999</v>
      </c>
      <c r="E12" s="263">
        <v>24682776.41</v>
      </c>
      <c r="F12" s="265">
        <v>0</v>
      </c>
      <c r="G12" s="262">
        <v>0</v>
      </c>
      <c r="H12" s="309">
        <v>-31455.47</v>
      </c>
      <c r="I12" s="6"/>
      <c r="J12" s="7"/>
    </row>
    <row r="13" spans="1:12" x14ac:dyDescent="0.2">
      <c r="B13" s="15" t="s">
        <v>44</v>
      </c>
      <c r="C13" s="33" t="s">
        <v>6</v>
      </c>
      <c r="D13" s="264">
        <v>64584753.399999999</v>
      </c>
      <c r="E13" s="263">
        <v>64088815.240000002</v>
      </c>
      <c r="F13" s="265">
        <v>0</v>
      </c>
      <c r="G13" s="262">
        <v>0</v>
      </c>
      <c r="H13" s="308">
        <v>-495938.16</v>
      </c>
      <c r="I13" s="8"/>
    </row>
    <row r="14" spans="1:12" x14ac:dyDescent="0.2">
      <c r="B14" s="15" t="s">
        <v>45</v>
      </c>
      <c r="C14" s="33" t="s">
        <v>7</v>
      </c>
      <c r="D14" s="264">
        <v>2261108.17</v>
      </c>
      <c r="E14" s="263">
        <v>2273885.41</v>
      </c>
      <c r="F14" s="264">
        <v>0</v>
      </c>
      <c r="G14" s="310">
        <v>0</v>
      </c>
      <c r="H14" s="311">
        <v>12777.24</v>
      </c>
      <c r="I14" s="19"/>
      <c r="J14" s="35"/>
      <c r="K14" s="9"/>
      <c r="L14" s="9" t="s">
        <v>8</v>
      </c>
    </row>
    <row r="15" spans="1:12" x14ac:dyDescent="0.2">
      <c r="B15" s="15" t="s">
        <v>46</v>
      </c>
      <c r="C15" s="33" t="s">
        <v>9</v>
      </c>
      <c r="D15" s="266">
        <v>44731079</v>
      </c>
      <c r="E15" s="263">
        <v>38414757.640000001</v>
      </c>
      <c r="F15" s="265">
        <v>0</v>
      </c>
      <c r="G15" s="274">
        <v>-6591099.9699999997</v>
      </c>
      <c r="H15" s="294">
        <v>274778.61</v>
      </c>
      <c r="I15" s="36"/>
      <c r="J15" s="37"/>
      <c r="K15" s="10"/>
      <c r="L15" s="48"/>
    </row>
    <row r="16" spans="1:12" x14ac:dyDescent="0.2">
      <c r="B16" s="15" t="s">
        <v>47</v>
      </c>
      <c r="C16" s="33" t="s">
        <v>10</v>
      </c>
      <c r="D16" s="264">
        <v>43682984.350000001</v>
      </c>
      <c r="E16" s="263">
        <v>42971843.530000001</v>
      </c>
      <c r="F16" s="265">
        <v>0</v>
      </c>
      <c r="G16" s="262">
        <v>0</v>
      </c>
      <c r="H16" s="312">
        <v>-711140.82</v>
      </c>
      <c r="I16" s="38"/>
      <c r="J16" s="35"/>
      <c r="K16" s="10"/>
      <c r="L16" s="11"/>
    </row>
    <row r="17" spans="2:12" x14ac:dyDescent="0.2">
      <c r="B17" s="15" t="s">
        <v>48</v>
      </c>
      <c r="C17" s="34" t="s">
        <v>11</v>
      </c>
      <c r="D17" s="264">
        <v>92240904.859999999</v>
      </c>
      <c r="E17" s="263">
        <v>92249789.079999998</v>
      </c>
      <c r="F17" s="265">
        <v>0</v>
      </c>
      <c r="G17" s="262">
        <v>0</v>
      </c>
      <c r="H17" s="294">
        <v>8884.2199999999993</v>
      </c>
      <c r="I17" s="19"/>
      <c r="J17" s="19"/>
      <c r="K17" s="48"/>
    </row>
    <row r="18" spans="2:12" x14ac:dyDescent="0.2">
      <c r="B18" s="15" t="s">
        <v>49</v>
      </c>
      <c r="C18" s="34" t="s">
        <v>12</v>
      </c>
      <c r="D18" s="267">
        <v>679983.52</v>
      </c>
      <c r="E18" s="263">
        <v>6667984.6100000003</v>
      </c>
      <c r="F18" s="264">
        <v>6690654.4299999997</v>
      </c>
      <c r="G18" s="274">
        <v>-704486.87</v>
      </c>
      <c r="H18" s="295">
        <v>1833.53</v>
      </c>
      <c r="I18" s="19"/>
      <c r="J18" s="19"/>
      <c r="K18" s="12"/>
      <c r="L18" s="48"/>
    </row>
    <row r="19" spans="2:12" x14ac:dyDescent="0.2">
      <c r="B19" s="15" t="s">
        <v>50</v>
      </c>
      <c r="C19" s="34" t="s">
        <v>13</v>
      </c>
      <c r="D19" s="267">
        <v>108052166.70999999</v>
      </c>
      <c r="E19" s="263">
        <v>109608419.68000001</v>
      </c>
      <c r="F19" s="264">
        <v>705554.03</v>
      </c>
      <c r="G19" s="262">
        <v>0</v>
      </c>
      <c r="H19" s="295">
        <v>850698.94</v>
      </c>
      <c r="I19" s="36"/>
      <c r="J19" s="37"/>
      <c r="K19" s="12"/>
      <c r="L19" s="48"/>
    </row>
    <row r="20" spans="2:12" x14ac:dyDescent="0.2">
      <c r="B20" s="15" t="s">
        <v>51</v>
      </c>
      <c r="C20" s="34" t="s">
        <v>14</v>
      </c>
      <c r="D20" s="268">
        <v>11476381.970000001</v>
      </c>
      <c r="E20" s="263">
        <v>11479373.57</v>
      </c>
      <c r="F20" s="262">
        <v>0</v>
      </c>
      <c r="G20" s="262">
        <v>0</v>
      </c>
      <c r="H20" s="295">
        <v>2991.6</v>
      </c>
      <c r="I20" s="19"/>
      <c r="J20" s="19"/>
      <c r="K20" s="10"/>
      <c r="L20" s="53"/>
    </row>
    <row r="21" spans="2:12" x14ac:dyDescent="0.2">
      <c r="B21" s="15" t="s">
        <v>52</v>
      </c>
      <c r="C21" s="34" t="s">
        <v>15</v>
      </c>
      <c r="D21" s="264">
        <v>935712.99</v>
      </c>
      <c r="E21" s="263">
        <v>940993.39</v>
      </c>
      <c r="F21" s="262">
        <v>0</v>
      </c>
      <c r="G21" s="310">
        <v>0</v>
      </c>
      <c r="H21" s="295">
        <v>5280.4</v>
      </c>
      <c r="I21" s="19"/>
      <c r="J21" s="19"/>
      <c r="K21" s="10"/>
      <c r="L21" s="48"/>
    </row>
    <row r="22" spans="2:12" x14ac:dyDescent="0.2">
      <c r="B22" s="15" t="s">
        <v>53</v>
      </c>
      <c r="C22" s="34" t="s">
        <v>16</v>
      </c>
      <c r="D22" s="264">
        <v>41974256.329999998</v>
      </c>
      <c r="E22" s="263">
        <v>41990201.479999997</v>
      </c>
      <c r="F22" s="262">
        <v>0</v>
      </c>
      <c r="G22" s="262">
        <v>0</v>
      </c>
      <c r="H22" s="295">
        <v>15945.15</v>
      </c>
      <c r="I22" s="19"/>
      <c r="J22" s="19"/>
      <c r="K22" s="10"/>
      <c r="L22" s="53"/>
    </row>
    <row r="23" spans="2:12" x14ac:dyDescent="0.2">
      <c r="B23" s="15" t="s">
        <v>46</v>
      </c>
      <c r="C23" s="34" t="s">
        <v>82</v>
      </c>
      <c r="D23" s="269">
        <v>2079489</v>
      </c>
      <c r="E23" s="263">
        <v>39740.379999999997</v>
      </c>
      <c r="F23" s="262">
        <v>0</v>
      </c>
      <c r="G23" s="276">
        <v>-2048390.87</v>
      </c>
      <c r="H23" s="296">
        <v>8642.25</v>
      </c>
      <c r="I23" s="19"/>
      <c r="J23" s="19"/>
      <c r="K23" s="13"/>
      <c r="L23" s="14"/>
    </row>
    <row r="24" spans="2:12" x14ac:dyDescent="0.2">
      <c r="B24" s="15" t="s">
        <v>54</v>
      </c>
      <c r="C24" s="34" t="s">
        <v>17</v>
      </c>
      <c r="D24" s="268">
        <v>50413057.159999996</v>
      </c>
      <c r="E24" s="263">
        <v>53788815.159999996</v>
      </c>
      <c r="F24" s="262">
        <v>0</v>
      </c>
      <c r="G24" s="262">
        <v>0</v>
      </c>
      <c r="H24" s="294">
        <v>3375758</v>
      </c>
      <c r="I24" s="19"/>
      <c r="J24" s="39"/>
      <c r="K24" s="10"/>
      <c r="L24" s="14"/>
    </row>
    <row r="25" spans="2:12" ht="15" customHeight="1" x14ac:dyDescent="0.2">
      <c r="B25" s="15" t="s">
        <v>55</v>
      </c>
      <c r="C25" s="34" t="s">
        <v>18</v>
      </c>
      <c r="D25" s="267">
        <v>15400156.640000001</v>
      </c>
      <c r="E25" s="263">
        <v>15539251.470000001</v>
      </c>
      <c r="F25" s="262">
        <v>0</v>
      </c>
      <c r="G25" s="262">
        <v>0</v>
      </c>
      <c r="H25" s="294">
        <v>139094.82999999999</v>
      </c>
      <c r="I25" s="19"/>
      <c r="J25" s="19"/>
      <c r="K25" s="10"/>
      <c r="L25" s="14"/>
    </row>
    <row r="26" spans="2:12" ht="14.25" customHeight="1" x14ac:dyDescent="0.2">
      <c r="B26" s="15" t="s">
        <v>85</v>
      </c>
      <c r="C26" s="34" t="s">
        <v>19</v>
      </c>
      <c r="D26" s="266">
        <v>16988289.030000001</v>
      </c>
      <c r="E26" s="263">
        <v>17614172.940000001</v>
      </c>
      <c r="F26" s="267">
        <v>0</v>
      </c>
      <c r="G26" s="262">
        <v>0</v>
      </c>
      <c r="H26" s="313">
        <v>625883.91</v>
      </c>
      <c r="I26" s="20"/>
      <c r="J26" s="49"/>
    </row>
    <row r="27" spans="2:12" ht="13.5" customHeight="1" x14ac:dyDescent="0.2">
      <c r="B27" s="15" t="s">
        <v>49</v>
      </c>
      <c r="C27" s="314" t="s">
        <v>20</v>
      </c>
      <c r="D27" s="315">
        <v>0</v>
      </c>
      <c r="E27" s="316"/>
      <c r="F27" s="315"/>
      <c r="G27" s="317"/>
      <c r="H27" s="318"/>
      <c r="I27" s="49"/>
      <c r="J27" s="49"/>
    </row>
    <row r="28" spans="2:12" x14ac:dyDescent="0.2">
      <c r="B28" s="4" t="s">
        <v>57</v>
      </c>
      <c r="C28" s="34" t="s">
        <v>21</v>
      </c>
      <c r="D28" s="267">
        <v>39329793.060000002</v>
      </c>
      <c r="E28" s="263">
        <v>35154087.450000003</v>
      </c>
      <c r="F28" s="268">
        <v>0</v>
      </c>
      <c r="G28" s="262">
        <v>0</v>
      </c>
      <c r="H28" s="297">
        <v>-4175705.61</v>
      </c>
      <c r="I28" s="21"/>
      <c r="J28" s="49"/>
    </row>
    <row r="29" spans="2:12" ht="12.75" customHeight="1" thickBot="1" x14ac:dyDescent="0.25">
      <c r="B29" s="47" t="s">
        <v>58</v>
      </c>
      <c r="C29" s="54" t="s">
        <v>22</v>
      </c>
      <c r="D29" s="270">
        <v>11846493.960000001</v>
      </c>
      <c r="E29" s="271">
        <v>12614791.689999999</v>
      </c>
      <c r="F29" s="272">
        <v>0</v>
      </c>
      <c r="G29" s="273">
        <v>0</v>
      </c>
      <c r="H29" s="307">
        <v>768297.73</v>
      </c>
      <c r="I29" s="38"/>
      <c r="J29" s="275"/>
    </row>
    <row r="30" spans="2:12" x14ac:dyDescent="0.2">
      <c r="B30" s="57" t="s">
        <v>59</v>
      </c>
      <c r="C30" s="70" t="s">
        <v>23</v>
      </c>
      <c r="D30" s="277">
        <v>15873060.1</v>
      </c>
      <c r="E30" s="278">
        <v>15979029.720000001</v>
      </c>
      <c r="F30" s="279">
        <v>0</v>
      </c>
      <c r="G30" s="280">
        <v>0</v>
      </c>
      <c r="H30" s="298">
        <v>105969.62</v>
      </c>
      <c r="I30" s="49"/>
      <c r="J30" s="40"/>
    </row>
    <row r="31" spans="2:12" x14ac:dyDescent="0.2">
      <c r="B31" s="23" t="s">
        <v>86</v>
      </c>
      <c r="C31" s="59" t="s">
        <v>24</v>
      </c>
      <c r="D31" s="281">
        <v>48750789.299999997</v>
      </c>
      <c r="E31" s="282">
        <v>49047680.560000002</v>
      </c>
      <c r="F31" s="283">
        <v>0</v>
      </c>
      <c r="G31" s="283">
        <v>0</v>
      </c>
      <c r="H31" s="299">
        <v>296891.26</v>
      </c>
      <c r="I31" s="49"/>
      <c r="J31" s="49"/>
    </row>
    <row r="32" spans="2:12" x14ac:dyDescent="0.2">
      <c r="B32" s="25" t="s">
        <v>61</v>
      </c>
      <c r="C32" s="34" t="s">
        <v>25</v>
      </c>
      <c r="D32" s="281">
        <v>18951150.940000001</v>
      </c>
      <c r="E32" s="284">
        <v>18849377.649999999</v>
      </c>
      <c r="F32" s="283">
        <v>0</v>
      </c>
      <c r="G32" s="283">
        <v>0</v>
      </c>
      <c r="H32" s="319">
        <v>-101773.29</v>
      </c>
      <c r="I32" s="41"/>
      <c r="J32" s="49"/>
    </row>
    <row r="33" spans="1:11" x14ac:dyDescent="0.2">
      <c r="B33" s="4" t="s">
        <v>87</v>
      </c>
      <c r="C33" s="34" t="s">
        <v>26</v>
      </c>
      <c r="D33" s="285">
        <v>8171300.75</v>
      </c>
      <c r="E33" s="284">
        <v>8173028.6500000004</v>
      </c>
      <c r="F33" s="281">
        <v>0</v>
      </c>
      <c r="G33" s="283">
        <v>0</v>
      </c>
      <c r="H33" s="300"/>
      <c r="I33" s="49"/>
      <c r="J33" s="49"/>
    </row>
    <row r="34" spans="1:11" ht="15" customHeight="1" x14ac:dyDescent="0.2">
      <c r="B34" s="4" t="s">
        <v>62</v>
      </c>
      <c r="C34" s="335" t="s">
        <v>27</v>
      </c>
      <c r="D34" s="285">
        <v>22549118.579999998</v>
      </c>
      <c r="E34" s="284">
        <v>22249590.84</v>
      </c>
      <c r="F34" s="281">
        <v>0</v>
      </c>
      <c r="G34" s="283">
        <v>0</v>
      </c>
      <c r="H34" s="319">
        <v>-289527.74</v>
      </c>
      <c r="I34" s="20"/>
      <c r="J34" s="40"/>
    </row>
    <row r="35" spans="1:11" ht="15.75" customHeight="1" x14ac:dyDescent="0.2">
      <c r="B35" s="4" t="s">
        <v>63</v>
      </c>
      <c r="C35" s="34" t="s">
        <v>28</v>
      </c>
      <c r="D35" s="285">
        <v>21726830.649999999</v>
      </c>
      <c r="E35" s="285">
        <v>21936821.460000001</v>
      </c>
      <c r="F35" s="286">
        <v>0</v>
      </c>
      <c r="G35" s="283">
        <v>0</v>
      </c>
      <c r="H35" s="301">
        <v>209990.81</v>
      </c>
      <c r="I35" s="41"/>
      <c r="J35" s="49"/>
    </row>
    <row r="36" spans="1:11" ht="15.75" customHeight="1" x14ac:dyDescent="0.2">
      <c r="B36" s="4" t="s">
        <v>95</v>
      </c>
      <c r="C36" s="34" t="s">
        <v>29</v>
      </c>
      <c r="D36" s="281">
        <v>14422938.949999999</v>
      </c>
      <c r="E36" s="287">
        <v>14120858.17</v>
      </c>
      <c r="F36" s="283">
        <v>0</v>
      </c>
      <c r="G36" s="283">
        <v>0</v>
      </c>
      <c r="H36" s="302">
        <v>-302080.78000000003</v>
      </c>
      <c r="I36" s="42"/>
      <c r="J36" s="43"/>
      <c r="K36" s="16"/>
    </row>
    <row r="37" spans="1:11" ht="14.25" customHeight="1" x14ac:dyDescent="0.2">
      <c r="B37" s="26" t="s">
        <v>88</v>
      </c>
      <c r="C37" s="24" t="s">
        <v>30</v>
      </c>
      <c r="D37" s="285">
        <v>14245330.59</v>
      </c>
      <c r="E37" s="281">
        <v>13231515.539999999</v>
      </c>
      <c r="F37" s="285">
        <v>0</v>
      </c>
      <c r="G37" s="283">
        <v>0</v>
      </c>
      <c r="H37" s="303">
        <v>-1013815.05</v>
      </c>
      <c r="I37" s="42"/>
      <c r="J37" s="43" t="s">
        <v>76</v>
      </c>
      <c r="K37" s="17"/>
    </row>
    <row r="38" spans="1:11" ht="14.25" customHeight="1" thickBot="1" x14ac:dyDescent="0.25">
      <c r="B38" s="27" t="s">
        <v>71</v>
      </c>
      <c r="C38" s="31" t="s">
        <v>39</v>
      </c>
      <c r="D38" s="288">
        <v>1621899.85</v>
      </c>
      <c r="E38" s="289">
        <v>3416153.98</v>
      </c>
      <c r="F38" s="290">
        <v>1775662.52</v>
      </c>
      <c r="G38" s="270">
        <v>0</v>
      </c>
      <c r="H38" s="304">
        <v>3416153.98</v>
      </c>
      <c r="I38" s="42"/>
      <c r="J38" s="43"/>
      <c r="K38" s="17"/>
    </row>
    <row r="39" spans="1:11" ht="15" customHeight="1" x14ac:dyDescent="0.2">
      <c r="B39" s="23" t="s">
        <v>64</v>
      </c>
      <c r="C39" s="72" t="s">
        <v>31</v>
      </c>
      <c r="D39" s="291">
        <v>5040683.72</v>
      </c>
      <c r="E39" s="291">
        <v>5038197.63</v>
      </c>
      <c r="F39" s="291">
        <v>0</v>
      </c>
      <c r="G39" s="320">
        <v>0</v>
      </c>
      <c r="H39" s="325">
        <v>-2486.09</v>
      </c>
      <c r="I39" s="42"/>
      <c r="J39" s="43"/>
      <c r="K39" s="17"/>
    </row>
    <row r="40" spans="1:11" ht="15" customHeight="1" x14ac:dyDescent="0.2">
      <c r="B40" s="4" t="s">
        <v>65</v>
      </c>
      <c r="C40" s="55" t="s">
        <v>32</v>
      </c>
      <c r="D40" s="291">
        <v>8055018.25</v>
      </c>
      <c r="E40" s="291">
        <v>11424808.65</v>
      </c>
      <c r="F40" s="291">
        <v>0</v>
      </c>
      <c r="G40" s="321">
        <v>0</v>
      </c>
      <c r="H40" s="322">
        <v>40660.080000000002</v>
      </c>
      <c r="I40" s="42"/>
      <c r="J40" s="43"/>
      <c r="K40" s="18"/>
    </row>
    <row r="41" spans="1:11" ht="13.5" customHeight="1" thickBot="1" x14ac:dyDescent="0.25">
      <c r="B41" s="47" t="s">
        <v>66</v>
      </c>
      <c r="C41" s="56" t="s">
        <v>33</v>
      </c>
      <c r="D41" s="290">
        <v>2075661.52</v>
      </c>
      <c r="E41" s="323">
        <v>2189038.64</v>
      </c>
      <c r="F41" s="290">
        <v>0</v>
      </c>
      <c r="G41" s="288">
        <v>0</v>
      </c>
      <c r="H41" s="304">
        <v>113377.12</v>
      </c>
      <c r="I41" s="42"/>
      <c r="J41" s="43"/>
    </row>
    <row r="42" spans="1:11" ht="13.5" customHeight="1" x14ac:dyDescent="0.2">
      <c r="B42" s="23" t="s">
        <v>67</v>
      </c>
      <c r="C42" s="55" t="s">
        <v>34</v>
      </c>
      <c r="D42" s="291">
        <v>6517506.25</v>
      </c>
      <c r="E42" s="324">
        <v>6604961.2999999998</v>
      </c>
      <c r="F42" s="291">
        <v>0</v>
      </c>
      <c r="G42" s="320">
        <v>0</v>
      </c>
      <c r="H42" s="326">
        <v>87455.05</v>
      </c>
      <c r="I42" s="42"/>
      <c r="J42" s="43"/>
    </row>
    <row r="43" spans="1:11" ht="15" customHeight="1" x14ac:dyDescent="0.2">
      <c r="B43" s="4" t="s">
        <v>89</v>
      </c>
      <c r="C43" s="30" t="s">
        <v>35</v>
      </c>
      <c r="D43" s="285">
        <v>3315750.56</v>
      </c>
      <c r="E43" s="324">
        <v>3486811.6</v>
      </c>
      <c r="F43" s="285">
        <v>0</v>
      </c>
      <c r="G43" s="285">
        <v>0</v>
      </c>
      <c r="H43" s="327">
        <v>171061.04</v>
      </c>
      <c r="I43" s="42"/>
      <c r="J43" s="43"/>
    </row>
    <row r="44" spans="1:11" ht="15" customHeight="1" x14ac:dyDescent="0.2">
      <c r="B44" s="4" t="s">
        <v>68</v>
      </c>
      <c r="C44" s="30" t="s">
        <v>36</v>
      </c>
      <c r="D44" s="285">
        <v>7504147.2000000002</v>
      </c>
      <c r="E44" s="324">
        <v>7543346.21</v>
      </c>
      <c r="F44" s="285">
        <v>0</v>
      </c>
      <c r="G44" s="285">
        <v>0</v>
      </c>
      <c r="H44" s="305">
        <v>39199.01</v>
      </c>
      <c r="I44" s="45"/>
      <c r="J44" s="45"/>
    </row>
    <row r="45" spans="1:11" ht="15" customHeight="1" thickBot="1" x14ac:dyDescent="0.25">
      <c r="B45" s="47" t="s">
        <v>69</v>
      </c>
      <c r="C45" s="31" t="s">
        <v>37</v>
      </c>
      <c r="D45" s="288">
        <v>10666672.970000001</v>
      </c>
      <c r="E45" s="323">
        <v>11269747.300000001</v>
      </c>
      <c r="F45" s="288">
        <v>0</v>
      </c>
      <c r="G45" s="292">
        <v>0</v>
      </c>
      <c r="H45" s="306">
        <v>603074.32999999996</v>
      </c>
      <c r="I45" s="45"/>
      <c r="J45" s="29"/>
    </row>
    <row r="46" spans="1:11" ht="15" customHeight="1" thickBot="1" x14ac:dyDescent="0.25">
      <c r="B46" s="79" t="s">
        <v>70</v>
      </c>
      <c r="C46" s="80" t="s">
        <v>38</v>
      </c>
      <c r="D46" s="328">
        <v>20108898.43</v>
      </c>
      <c r="E46" s="329">
        <v>24155188.399999999</v>
      </c>
      <c r="F46" s="328">
        <v>3869030.87</v>
      </c>
      <c r="G46" s="328">
        <v>0</v>
      </c>
      <c r="H46" s="330">
        <v>177259.1</v>
      </c>
      <c r="I46" s="49"/>
      <c r="J46" s="49"/>
    </row>
    <row r="47" spans="1:11" ht="19.5" customHeight="1" thickBot="1" x14ac:dyDescent="0.25">
      <c r="A47" s="19"/>
      <c r="B47" s="785" t="s">
        <v>40</v>
      </c>
      <c r="C47" s="786"/>
      <c r="D47" s="239">
        <f>SUM(D11:D46)</f>
        <v>880274870.77999997</v>
      </c>
      <c r="E47" s="410">
        <f>SUM(E11:E46)</f>
        <v>888184028.38</v>
      </c>
      <c r="F47" s="795"/>
      <c r="G47" s="796"/>
      <c r="H47" s="796"/>
      <c r="I47" s="49"/>
      <c r="J47" s="49"/>
    </row>
    <row r="48" spans="1:11" ht="12" customHeight="1" x14ac:dyDescent="0.2">
      <c r="A48" s="19"/>
      <c r="B48" s="19"/>
      <c r="C48" s="19"/>
      <c r="D48" s="19"/>
      <c r="E48" s="19"/>
      <c r="F48" s="794"/>
      <c r="G48" s="794"/>
      <c r="H48" s="794"/>
      <c r="I48" s="49"/>
      <c r="J48" s="49"/>
    </row>
    <row r="49" spans="1:10" ht="12.75" customHeight="1" x14ac:dyDescent="0.25">
      <c r="A49" s="19"/>
      <c r="B49" s="338" t="s">
        <v>90</v>
      </c>
      <c r="C49" s="393"/>
      <c r="D49" s="84"/>
      <c r="E49" s="214"/>
      <c r="F49" s="214"/>
      <c r="G49" s="214"/>
      <c r="H49" s="214"/>
      <c r="I49" s="214"/>
      <c r="J49" s="19"/>
    </row>
    <row r="50" spans="1:10" ht="12.75" customHeight="1" x14ac:dyDescent="0.25">
      <c r="A50" s="19"/>
      <c r="B50" s="394"/>
      <c r="C50" s="393"/>
      <c r="D50" s="337"/>
      <c r="E50" s="337"/>
      <c r="F50" s="337"/>
      <c r="G50" s="793"/>
      <c r="H50" s="793"/>
      <c r="I50" s="337"/>
      <c r="J50" s="19"/>
    </row>
    <row r="51" spans="1:10" ht="12.75" customHeight="1" x14ac:dyDescent="0.2">
      <c r="B51" s="395" t="s">
        <v>83</v>
      </c>
      <c r="C51" s="396"/>
      <c r="D51" s="333"/>
      <c r="E51" s="333"/>
      <c r="F51" s="336"/>
      <c r="G51" s="336"/>
      <c r="H51" s="336"/>
      <c r="I51" s="333"/>
    </row>
    <row r="52" spans="1:10" ht="12.75" customHeight="1" x14ac:dyDescent="0.2">
      <c r="B52" s="394" t="s">
        <v>84</v>
      </c>
      <c r="C52" s="396"/>
      <c r="D52" s="388"/>
      <c r="E52" s="388"/>
      <c r="F52" s="336"/>
      <c r="G52" s="336"/>
      <c r="H52" s="336"/>
      <c r="I52" s="388"/>
    </row>
    <row r="53" spans="1:10" ht="12.75" customHeight="1" x14ac:dyDescent="0.2">
      <c r="B53" s="397"/>
      <c r="C53" s="396"/>
      <c r="D53" s="798" t="s">
        <v>121</v>
      </c>
      <c r="E53" s="798"/>
      <c r="F53" s="798"/>
      <c r="G53" s="332"/>
      <c r="H53" s="332"/>
      <c r="I53" s="121"/>
    </row>
    <row r="54" spans="1:10" ht="14.25" customHeight="1" x14ac:dyDescent="0.2">
      <c r="B54" s="397"/>
      <c r="C54" s="396"/>
      <c r="D54" s="791" t="s">
        <v>111</v>
      </c>
      <c r="E54" s="791"/>
      <c r="F54" s="791"/>
      <c r="G54" s="332"/>
      <c r="H54" s="332"/>
      <c r="I54" s="121"/>
    </row>
    <row r="55" spans="1:10" ht="12.75" customHeight="1" x14ac:dyDescent="0.2">
      <c r="B55" s="397"/>
      <c r="C55" s="396"/>
      <c r="D55" s="770" t="s">
        <v>73</v>
      </c>
      <c r="E55" s="770"/>
      <c r="F55" s="770"/>
      <c r="G55" s="390"/>
      <c r="H55" s="390"/>
      <c r="I55" s="333"/>
    </row>
    <row r="56" spans="1:10" ht="12.75" customHeight="1" x14ac:dyDescent="0.2">
      <c r="B56" s="397"/>
      <c r="C56" s="396"/>
      <c r="D56" s="777" t="s">
        <v>112</v>
      </c>
      <c r="E56" s="777"/>
      <c r="F56" s="777"/>
      <c r="G56" s="390"/>
      <c r="H56" s="390"/>
      <c r="I56" s="388"/>
    </row>
    <row r="57" spans="1:10" ht="13.5" customHeight="1" x14ac:dyDescent="0.2">
      <c r="B57" s="397"/>
      <c r="C57" s="389"/>
      <c r="D57" s="388"/>
      <c r="E57" s="387"/>
      <c r="F57" s="387"/>
      <c r="G57" s="387"/>
      <c r="H57" s="387"/>
      <c r="I57" s="388"/>
    </row>
    <row r="58" spans="1:10" ht="13.5" customHeight="1" x14ac:dyDescent="0.2">
      <c r="B58" s="797" t="s">
        <v>120</v>
      </c>
      <c r="C58" s="797"/>
      <c r="D58" s="797"/>
      <c r="E58" s="797"/>
      <c r="F58" s="797"/>
      <c r="G58" s="797"/>
      <c r="H58" s="797"/>
      <c r="I58" s="121"/>
    </row>
    <row r="59" spans="1:10" ht="12" customHeight="1" x14ac:dyDescent="0.2">
      <c r="A59" s="45"/>
      <c r="B59" s="46"/>
      <c r="C59" s="392" t="s">
        <v>74</v>
      </c>
      <c r="D59" s="334"/>
      <c r="E59" s="331"/>
      <c r="F59" s="331"/>
      <c r="G59" s="331"/>
      <c r="H59" s="331"/>
      <c r="I59" s="334"/>
    </row>
    <row r="60" spans="1:10" ht="12" customHeight="1" x14ac:dyDescent="0.2">
      <c r="B60" s="46"/>
      <c r="C60" s="392" t="s">
        <v>118</v>
      </c>
      <c r="D60" s="46"/>
      <c r="E60" s="51"/>
      <c r="F60" s="51"/>
      <c r="G60" s="51"/>
      <c r="H60" s="51"/>
    </row>
    <row r="61" spans="1:10" ht="10.5" customHeight="1" x14ac:dyDescent="0.2">
      <c r="B61" s="331"/>
      <c r="C61" s="406" t="s">
        <v>119</v>
      </c>
      <c r="D61" s="331"/>
      <c r="E61" s="331"/>
      <c r="F61" s="331"/>
      <c r="G61" s="331"/>
      <c r="H61" s="331"/>
    </row>
    <row r="62" spans="1:10" ht="12.75" customHeight="1" x14ac:dyDescent="0.2">
      <c r="B62" s="254"/>
      <c r="C62" s="254"/>
      <c r="D62" s="254"/>
      <c r="E62" s="254"/>
      <c r="F62" s="254"/>
      <c r="G62" s="254"/>
      <c r="H62" s="254"/>
    </row>
    <row r="63" spans="1:10" x14ac:dyDescent="0.2">
      <c r="B63" s="119"/>
      <c r="C63" s="119"/>
      <c r="D63" s="119"/>
      <c r="E63" s="254"/>
      <c r="F63" s="119"/>
      <c r="G63" s="119"/>
      <c r="H63" s="119"/>
      <c r="I63" s="119"/>
    </row>
    <row r="64" spans="1:10" x14ac:dyDescent="0.2">
      <c r="C64" s="119"/>
      <c r="D64" s="119"/>
      <c r="E64" s="254"/>
      <c r="F64" s="119"/>
      <c r="G64" s="119"/>
      <c r="H64" s="119"/>
      <c r="I64" s="119"/>
    </row>
    <row r="65" spans="3:9" x14ac:dyDescent="0.2">
      <c r="C65" s="119"/>
      <c r="D65" s="119"/>
      <c r="E65" s="254"/>
      <c r="F65" s="119"/>
      <c r="G65" s="119"/>
      <c r="H65" s="119"/>
      <c r="I65" s="119"/>
    </row>
    <row r="66" spans="3:9" x14ac:dyDescent="0.2">
      <c r="C66" s="119"/>
      <c r="D66" s="334"/>
      <c r="E66" s="334"/>
      <c r="F66" s="334"/>
      <c r="G66" s="334"/>
      <c r="H66" s="334"/>
      <c r="I66" s="334"/>
    </row>
    <row r="67" spans="3:9" x14ac:dyDescent="0.2">
      <c r="C67" s="334"/>
    </row>
    <row r="68" spans="3:9" x14ac:dyDescent="0.2">
      <c r="C68" s="334"/>
    </row>
    <row r="69" spans="3:9" x14ac:dyDescent="0.2">
      <c r="C69" s="334"/>
    </row>
    <row r="70" spans="3:9" x14ac:dyDescent="0.2">
      <c r="C70" s="334"/>
    </row>
    <row r="71" spans="3:9" x14ac:dyDescent="0.2">
      <c r="C71" s="386"/>
    </row>
  </sheetData>
  <mergeCells count="12">
    <mergeCell ref="B58:H58"/>
    <mergeCell ref="D54:F54"/>
    <mergeCell ref="D55:F55"/>
    <mergeCell ref="D56:F56"/>
    <mergeCell ref="D53:F53"/>
    <mergeCell ref="G50:H50"/>
    <mergeCell ref="B4:H4"/>
    <mergeCell ref="B5:H5"/>
    <mergeCell ref="B7:H8"/>
    <mergeCell ref="B47:C47"/>
    <mergeCell ref="F48:H48"/>
    <mergeCell ref="F47:H47"/>
  </mergeCells>
  <pageMargins left="0.51181102362204722" right="0.51181102362204722" top="0.31496062992125984" bottom="0.78740157480314965" header="0.31496062992125984" footer="0.31496062992125984"/>
  <pageSetup paperSize="9" scale="65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5"/>
  <sheetViews>
    <sheetView topLeftCell="A34" zoomScaleNormal="100" workbookViewId="0">
      <selection activeCell="E15" sqref="E15"/>
    </sheetView>
  </sheetViews>
  <sheetFormatPr defaultColWidth="9.140625" defaultRowHeight="12.75" x14ac:dyDescent="0.2"/>
  <cols>
    <col min="1" max="1" width="6.85546875" style="122" customWidth="1"/>
    <col min="2" max="2" width="22.85546875" style="122" customWidth="1"/>
    <col min="3" max="3" width="60.42578125" style="122" customWidth="1"/>
    <col min="4" max="5" width="21.85546875" style="122" customWidth="1"/>
    <col min="6" max="6" width="19.85546875" style="122" customWidth="1"/>
    <col min="7" max="7" width="18.85546875" style="122" customWidth="1"/>
    <col min="8" max="8" width="20" style="122" customWidth="1"/>
    <col min="9" max="9" width="16.28515625" style="122" customWidth="1"/>
    <col min="10" max="10" width="21.7109375" style="122" customWidth="1"/>
    <col min="11" max="11" width="14.85546875" style="122" customWidth="1"/>
    <col min="12" max="12" width="16.85546875" style="122" customWidth="1"/>
    <col min="13" max="16384" width="9.140625" style="122"/>
  </cols>
  <sheetData>
    <row r="1" spans="2:12" ht="14.25" customHeight="1" x14ac:dyDescent="0.2"/>
    <row r="2" spans="2:12" ht="51.75" customHeight="1" x14ac:dyDescent="0.2"/>
    <row r="3" spans="2:12" ht="12.75" customHeight="1" x14ac:dyDescent="0.2">
      <c r="B3" s="771" t="s">
        <v>0</v>
      </c>
      <c r="C3" s="771"/>
      <c r="D3" s="771"/>
      <c r="E3" s="771"/>
      <c r="F3" s="771"/>
      <c r="G3" s="771"/>
      <c r="H3" s="771"/>
    </row>
    <row r="4" spans="2:12" ht="12" customHeight="1" x14ac:dyDescent="0.2">
      <c r="B4" s="803" t="s">
        <v>1</v>
      </c>
      <c r="C4" s="803"/>
      <c r="D4" s="803"/>
      <c r="E4" s="803"/>
      <c r="F4" s="803"/>
      <c r="G4" s="803"/>
      <c r="H4" s="803"/>
    </row>
    <row r="5" spans="2:12" ht="13.5" customHeight="1" x14ac:dyDescent="0.2">
      <c r="B5" s="340"/>
      <c r="C5" s="340"/>
      <c r="D5" s="340"/>
      <c r="E5" s="340"/>
      <c r="F5" s="340"/>
      <c r="G5" s="340"/>
      <c r="H5" s="340"/>
    </row>
    <row r="6" spans="2:12" ht="12" customHeight="1" x14ac:dyDescent="0.2">
      <c r="B6" s="773" t="s">
        <v>104</v>
      </c>
      <c r="C6" s="773"/>
      <c r="D6" s="773"/>
      <c r="E6" s="773"/>
      <c r="F6" s="773"/>
      <c r="G6" s="773"/>
      <c r="H6" s="773"/>
    </row>
    <row r="7" spans="2:12" ht="10.5" customHeight="1" x14ac:dyDescent="0.2">
      <c r="B7" s="773"/>
      <c r="C7" s="773"/>
      <c r="D7" s="773"/>
      <c r="E7" s="773"/>
      <c r="F7" s="773"/>
      <c r="G7" s="773"/>
      <c r="H7" s="773"/>
    </row>
    <row r="8" spans="2:12" ht="15" customHeight="1" thickBot="1" x14ac:dyDescent="0.25">
      <c r="B8" s="341"/>
      <c r="C8" s="341"/>
      <c r="D8" s="341"/>
      <c r="E8" s="341"/>
      <c r="F8" s="341"/>
      <c r="G8" s="341"/>
      <c r="H8" s="341"/>
    </row>
    <row r="9" spans="2:12" ht="16.5" customHeight="1" thickBot="1" x14ac:dyDescent="0.25">
      <c r="B9" s="129" t="s">
        <v>41</v>
      </c>
      <c r="C9" s="130" t="s">
        <v>2</v>
      </c>
      <c r="D9" s="129" t="s">
        <v>77</v>
      </c>
      <c r="E9" s="130" t="s">
        <v>79</v>
      </c>
      <c r="F9" s="129" t="s">
        <v>78</v>
      </c>
      <c r="G9" s="129" t="s">
        <v>80</v>
      </c>
      <c r="H9" s="129" t="s">
        <v>3</v>
      </c>
    </row>
    <row r="10" spans="2:12" x14ac:dyDescent="0.2">
      <c r="B10" s="342" t="s">
        <v>42</v>
      </c>
      <c r="C10" s="343" t="s">
        <v>4</v>
      </c>
      <c r="D10" s="482">
        <v>82252508.280000001</v>
      </c>
      <c r="E10" s="483">
        <v>93508900.5</v>
      </c>
      <c r="F10" s="482">
        <v>10000000</v>
      </c>
      <c r="G10" s="482">
        <v>0</v>
      </c>
      <c r="H10" s="484">
        <v>1256392.22</v>
      </c>
      <c r="J10" s="344"/>
    </row>
    <row r="11" spans="2:12" x14ac:dyDescent="0.2">
      <c r="B11" s="180" t="s">
        <v>43</v>
      </c>
      <c r="C11" s="345" t="s">
        <v>5</v>
      </c>
      <c r="D11" s="485">
        <v>25032540.989999998</v>
      </c>
      <c r="E11" s="483">
        <v>15001423.84</v>
      </c>
      <c r="F11" s="486">
        <v>0</v>
      </c>
      <c r="G11" s="487">
        <v>-10000000</v>
      </c>
      <c r="H11" s="488">
        <v>-31117.15</v>
      </c>
      <c r="I11" s="346"/>
      <c r="J11" s="347"/>
    </row>
    <row r="12" spans="2:12" x14ac:dyDescent="0.2">
      <c r="B12" s="180" t="s">
        <v>44</v>
      </c>
      <c r="C12" s="345" t="s">
        <v>6</v>
      </c>
      <c r="D12" s="485">
        <v>66370028.960000001</v>
      </c>
      <c r="E12" s="483">
        <v>66903412.490000002</v>
      </c>
      <c r="F12" s="486">
        <v>0</v>
      </c>
      <c r="G12" s="482">
        <v>0</v>
      </c>
      <c r="H12" s="489">
        <v>533383.53</v>
      </c>
      <c r="I12" s="348"/>
    </row>
    <row r="13" spans="2:12" x14ac:dyDescent="0.2">
      <c r="B13" s="180" t="s">
        <v>45</v>
      </c>
      <c r="C13" s="345" t="s">
        <v>7</v>
      </c>
      <c r="D13" s="485">
        <v>2287231.54</v>
      </c>
      <c r="E13" s="483">
        <v>2334056.21</v>
      </c>
      <c r="F13" s="485">
        <v>0</v>
      </c>
      <c r="G13" s="482">
        <v>0</v>
      </c>
      <c r="H13" s="490">
        <v>46824.67</v>
      </c>
      <c r="I13" s="123"/>
      <c r="J13" s="349"/>
      <c r="K13" s="350"/>
      <c r="L13" s="350" t="s">
        <v>8</v>
      </c>
    </row>
    <row r="14" spans="2:12" x14ac:dyDescent="0.2">
      <c r="B14" s="180" t="s">
        <v>46</v>
      </c>
      <c r="C14" s="345" t="s">
        <v>9</v>
      </c>
      <c r="D14" s="491">
        <v>34461079.479999997</v>
      </c>
      <c r="E14" s="483">
        <v>32409163.530000001</v>
      </c>
      <c r="F14" s="486">
        <v>0</v>
      </c>
      <c r="G14" s="492">
        <v>-2285742.2000000002</v>
      </c>
      <c r="H14" s="489">
        <v>233826.25</v>
      </c>
      <c r="I14" s="351"/>
      <c r="J14" s="352"/>
      <c r="K14" s="353"/>
      <c r="L14" s="333"/>
    </row>
    <row r="15" spans="2:12" x14ac:dyDescent="0.2">
      <c r="B15" s="180" t="s">
        <v>47</v>
      </c>
      <c r="C15" s="345" t="s">
        <v>10</v>
      </c>
      <c r="D15" s="485">
        <v>44476099.649999999</v>
      </c>
      <c r="E15" s="483">
        <v>34495476.039999999</v>
      </c>
      <c r="F15" s="486">
        <v>0</v>
      </c>
      <c r="G15" s="487">
        <v>-10000000</v>
      </c>
      <c r="H15" s="489">
        <v>19376.39</v>
      </c>
      <c r="I15" s="236"/>
      <c r="J15" s="349"/>
      <c r="K15" s="353"/>
      <c r="L15" s="354"/>
    </row>
    <row r="16" spans="2:12" x14ac:dyDescent="0.2">
      <c r="B16" s="180" t="s">
        <v>48</v>
      </c>
      <c r="C16" s="197" t="s">
        <v>11</v>
      </c>
      <c r="D16" s="485">
        <v>95761879.290000007</v>
      </c>
      <c r="E16" s="483">
        <v>107185719.52</v>
      </c>
      <c r="F16" s="486">
        <v>10000000</v>
      </c>
      <c r="G16" s="482">
        <v>0</v>
      </c>
      <c r="H16" s="489">
        <v>1423840.23</v>
      </c>
      <c r="I16" s="123"/>
      <c r="J16" s="123"/>
      <c r="K16" s="333"/>
    </row>
    <row r="17" spans="2:12" x14ac:dyDescent="0.2">
      <c r="B17" s="180" t="s">
        <v>49</v>
      </c>
      <c r="C17" s="197" t="s">
        <v>12</v>
      </c>
      <c r="D17" s="493">
        <v>3770067.69</v>
      </c>
      <c r="E17" s="483">
        <v>241069.41</v>
      </c>
      <c r="F17" s="485">
        <v>1873179.18</v>
      </c>
      <c r="G17" s="492">
        <v>-5409214.7000000002</v>
      </c>
      <c r="H17" s="490">
        <v>7037.24</v>
      </c>
      <c r="I17" s="123"/>
      <c r="J17" s="123"/>
      <c r="K17" s="164"/>
      <c r="L17" s="333"/>
    </row>
    <row r="18" spans="2:12" x14ac:dyDescent="0.2">
      <c r="B18" s="180" t="s">
        <v>50</v>
      </c>
      <c r="C18" s="197" t="s">
        <v>13</v>
      </c>
      <c r="D18" s="493">
        <v>122989645.91</v>
      </c>
      <c r="E18" s="483">
        <v>129395918.68000001</v>
      </c>
      <c r="F18" s="485">
        <v>5411063.9400000004</v>
      </c>
      <c r="G18" s="482">
        <v>0</v>
      </c>
      <c r="H18" s="490">
        <v>995208.83</v>
      </c>
      <c r="I18" s="351"/>
      <c r="J18" s="352"/>
      <c r="K18" s="164"/>
      <c r="L18" s="333"/>
    </row>
    <row r="19" spans="2:12" x14ac:dyDescent="0.2">
      <c r="B19" s="180" t="s">
        <v>51</v>
      </c>
      <c r="C19" s="197" t="s">
        <v>14</v>
      </c>
      <c r="D19" s="494">
        <v>11908102.99</v>
      </c>
      <c r="E19" s="483">
        <v>12067694.140000001</v>
      </c>
      <c r="F19" s="482">
        <v>0</v>
      </c>
      <c r="G19" s="482">
        <v>0</v>
      </c>
      <c r="H19" s="490">
        <v>159591.15</v>
      </c>
      <c r="I19" s="123"/>
      <c r="J19" s="123"/>
      <c r="K19" s="353"/>
      <c r="L19" s="166"/>
    </row>
    <row r="20" spans="2:12" x14ac:dyDescent="0.2">
      <c r="B20" s="180" t="s">
        <v>52</v>
      </c>
      <c r="C20" s="197" t="s">
        <v>15</v>
      </c>
      <c r="D20" s="485">
        <v>945782.95</v>
      </c>
      <c r="E20" s="483">
        <v>965133.01</v>
      </c>
      <c r="F20" s="482">
        <v>0</v>
      </c>
      <c r="G20" s="482">
        <v>0</v>
      </c>
      <c r="H20" s="490">
        <v>19350.060000000001</v>
      </c>
      <c r="I20" s="123"/>
      <c r="J20" s="123"/>
      <c r="K20" s="353"/>
      <c r="L20" s="333"/>
    </row>
    <row r="21" spans="2:12" x14ac:dyDescent="0.2">
      <c r="B21" s="180" t="s">
        <v>53</v>
      </c>
      <c r="C21" s="197" t="s">
        <v>16</v>
      </c>
      <c r="D21" s="485">
        <v>42816008.280000001</v>
      </c>
      <c r="E21" s="483">
        <v>43037862.060000002</v>
      </c>
      <c r="F21" s="482">
        <v>0</v>
      </c>
      <c r="G21" s="482">
        <v>0</v>
      </c>
      <c r="H21" s="490">
        <v>221853.78</v>
      </c>
      <c r="I21" s="123"/>
      <c r="J21" s="123"/>
      <c r="K21" s="353"/>
      <c r="L21" s="166"/>
    </row>
    <row r="22" spans="2:12" ht="15" customHeight="1" x14ac:dyDescent="0.2">
      <c r="B22" s="180" t="s">
        <v>46</v>
      </c>
      <c r="C22" s="197" t="s">
        <v>82</v>
      </c>
      <c r="D22" s="495">
        <v>4220482.0199999996</v>
      </c>
      <c r="E22" s="483">
        <v>4032152.42</v>
      </c>
      <c r="F22" s="482">
        <v>0</v>
      </c>
      <c r="G22" s="496">
        <v>-216988.24</v>
      </c>
      <c r="H22" s="497">
        <v>28658.639999999999</v>
      </c>
      <c r="I22" s="123"/>
      <c r="J22" s="123"/>
      <c r="K22" s="355"/>
      <c r="L22" s="356"/>
    </row>
    <row r="23" spans="2:12" x14ac:dyDescent="0.2">
      <c r="B23" s="180" t="s">
        <v>54</v>
      </c>
      <c r="C23" s="197" t="s">
        <v>17</v>
      </c>
      <c r="D23" s="494">
        <v>57525424.740000002</v>
      </c>
      <c r="E23" s="483">
        <v>51750221.880000003</v>
      </c>
      <c r="F23" s="482">
        <v>0</v>
      </c>
      <c r="G23" s="482">
        <v>0</v>
      </c>
      <c r="H23" s="498">
        <v>-5775202.8600000003</v>
      </c>
      <c r="I23" s="123"/>
      <c r="J23" s="357"/>
      <c r="K23" s="353"/>
      <c r="L23" s="356"/>
    </row>
    <row r="24" spans="2:12" ht="15" customHeight="1" x14ac:dyDescent="0.2">
      <c r="B24" s="180" t="s">
        <v>55</v>
      </c>
      <c r="C24" s="197" t="s">
        <v>18</v>
      </c>
      <c r="D24" s="493">
        <v>15837810.58</v>
      </c>
      <c r="E24" s="483">
        <v>15953896.800000001</v>
      </c>
      <c r="F24" s="482">
        <v>0</v>
      </c>
      <c r="G24" s="482">
        <v>0</v>
      </c>
      <c r="H24" s="489">
        <v>116086.22</v>
      </c>
      <c r="I24" s="123"/>
      <c r="J24" s="123"/>
      <c r="K24" s="353"/>
      <c r="L24" s="356"/>
    </row>
    <row r="25" spans="2:12" ht="14.25" customHeight="1" x14ac:dyDescent="0.2">
      <c r="B25" s="180" t="s">
        <v>85</v>
      </c>
      <c r="C25" s="197" t="s">
        <v>19</v>
      </c>
      <c r="D25" s="491">
        <v>18470099.850000001</v>
      </c>
      <c r="E25" s="483">
        <v>16930308.16</v>
      </c>
      <c r="F25" s="493">
        <v>0</v>
      </c>
      <c r="G25" s="482">
        <v>0</v>
      </c>
      <c r="H25" s="499">
        <v>-1539791.69</v>
      </c>
      <c r="I25" s="204"/>
      <c r="J25" s="340"/>
    </row>
    <row r="26" spans="2:12" ht="13.5" customHeight="1" x14ac:dyDescent="0.2">
      <c r="B26" s="180" t="s">
        <v>49</v>
      </c>
      <c r="C26" s="197" t="s">
        <v>20</v>
      </c>
      <c r="D26" s="493">
        <v>2258.19</v>
      </c>
      <c r="E26" s="483">
        <v>1494.45</v>
      </c>
      <c r="F26" s="495">
        <v>0</v>
      </c>
      <c r="G26" s="492">
        <v>-778.3</v>
      </c>
      <c r="H26" s="500">
        <v>14.56</v>
      </c>
      <c r="I26" s="340"/>
      <c r="J26" s="340"/>
    </row>
    <row r="27" spans="2:12" x14ac:dyDescent="0.2">
      <c r="B27" s="140" t="s">
        <v>57</v>
      </c>
      <c r="C27" s="197" t="s">
        <v>21</v>
      </c>
      <c r="D27" s="493">
        <v>31674115.41</v>
      </c>
      <c r="E27" s="483">
        <v>29675791.949999999</v>
      </c>
      <c r="F27" s="494">
        <v>0</v>
      </c>
      <c r="G27" s="482">
        <v>0</v>
      </c>
      <c r="H27" s="499">
        <v>-1998323.46</v>
      </c>
      <c r="I27" s="358"/>
      <c r="J27" s="340"/>
    </row>
    <row r="28" spans="2:12" ht="13.5" thickBot="1" x14ac:dyDescent="0.25">
      <c r="B28" s="209" t="s">
        <v>58</v>
      </c>
      <c r="C28" s="359" t="s">
        <v>22</v>
      </c>
      <c r="D28" s="501">
        <v>13208877.310000001</v>
      </c>
      <c r="E28" s="502">
        <v>12148959.93</v>
      </c>
      <c r="F28" s="503">
        <v>0</v>
      </c>
      <c r="G28" s="504">
        <v>0</v>
      </c>
      <c r="H28" s="505">
        <v>-1059917.3799999999</v>
      </c>
      <c r="I28" s="236"/>
      <c r="J28" s="340"/>
    </row>
    <row r="29" spans="2:12" x14ac:dyDescent="0.2">
      <c r="B29" s="360" t="s">
        <v>59</v>
      </c>
      <c r="C29" s="361" t="s">
        <v>23</v>
      </c>
      <c r="D29" s="506">
        <v>16240538.25</v>
      </c>
      <c r="E29" s="507">
        <v>16388490.67</v>
      </c>
      <c r="F29" s="508">
        <v>0</v>
      </c>
      <c r="G29" s="509">
        <v>0</v>
      </c>
      <c r="H29" s="510">
        <v>147952.42000000001</v>
      </c>
      <c r="I29" s="340"/>
      <c r="J29" s="362"/>
    </row>
    <row r="30" spans="2:12" x14ac:dyDescent="0.2">
      <c r="B30" s="221" t="s">
        <v>86</v>
      </c>
      <c r="C30" s="363" t="s">
        <v>24</v>
      </c>
      <c r="D30" s="493">
        <v>49830900.939999998</v>
      </c>
      <c r="E30" s="511">
        <v>50191428.659999996</v>
      </c>
      <c r="F30" s="494">
        <v>0</v>
      </c>
      <c r="G30" s="494">
        <v>0</v>
      </c>
      <c r="H30" s="512">
        <v>360527.72</v>
      </c>
      <c r="I30" s="340"/>
      <c r="J30" s="340"/>
    </row>
    <row r="31" spans="2:12" x14ac:dyDescent="0.2">
      <c r="B31" s="364" t="s">
        <v>61</v>
      </c>
      <c r="C31" s="197" t="s">
        <v>25</v>
      </c>
      <c r="D31" s="493">
        <v>19089193.43</v>
      </c>
      <c r="E31" s="483">
        <v>8978343.6699999999</v>
      </c>
      <c r="F31" s="494">
        <v>0</v>
      </c>
      <c r="G31" s="513">
        <v>-10000000</v>
      </c>
      <c r="H31" s="499">
        <v>-110849.76</v>
      </c>
      <c r="I31" s="365"/>
      <c r="J31" s="340"/>
    </row>
    <row r="32" spans="2:12" x14ac:dyDescent="0.2">
      <c r="B32" s="140" t="s">
        <v>87</v>
      </c>
      <c r="C32" s="197" t="s">
        <v>26</v>
      </c>
      <c r="D32" s="495">
        <v>8461546.3599999994</v>
      </c>
      <c r="E32" s="483">
        <v>8465418.25</v>
      </c>
      <c r="F32" s="493">
        <v>0</v>
      </c>
      <c r="G32" s="494">
        <v>0</v>
      </c>
      <c r="H32" s="514">
        <v>3871.89</v>
      </c>
      <c r="I32" s="340"/>
      <c r="J32" s="340"/>
    </row>
    <row r="33" spans="1:11" ht="15" customHeight="1" x14ac:dyDescent="0.2">
      <c r="B33" s="140" t="s">
        <v>62</v>
      </c>
      <c r="C33" s="197" t="s">
        <v>27</v>
      </c>
      <c r="D33" s="495">
        <v>23386189.809999999</v>
      </c>
      <c r="E33" s="483">
        <v>21567248.02</v>
      </c>
      <c r="F33" s="493">
        <v>0</v>
      </c>
      <c r="G33" s="494">
        <v>0</v>
      </c>
      <c r="H33" s="499">
        <v>-1818941.79</v>
      </c>
      <c r="I33" s="204"/>
      <c r="J33" s="362"/>
    </row>
    <row r="34" spans="1:11" ht="15.75" customHeight="1" x14ac:dyDescent="0.2">
      <c r="B34" s="140" t="s">
        <v>63</v>
      </c>
      <c r="C34" s="197" t="s">
        <v>28</v>
      </c>
      <c r="D34" s="495">
        <v>23207638.670000002</v>
      </c>
      <c r="E34" s="495">
        <v>21126846.399999999</v>
      </c>
      <c r="F34" s="515">
        <v>0</v>
      </c>
      <c r="G34" s="494">
        <v>0</v>
      </c>
      <c r="H34" s="516">
        <v>-2080792.27</v>
      </c>
      <c r="I34" s="365"/>
      <c r="J34" s="340"/>
    </row>
    <row r="35" spans="1:11" ht="15.75" customHeight="1" x14ac:dyDescent="0.2">
      <c r="B35" s="140" t="s">
        <v>95</v>
      </c>
      <c r="C35" s="197" t="s">
        <v>29</v>
      </c>
      <c r="D35" s="493">
        <v>14766092.439999999</v>
      </c>
      <c r="E35" s="517">
        <v>13482268.529999999</v>
      </c>
      <c r="F35" s="494">
        <v>0</v>
      </c>
      <c r="G35" s="494">
        <v>0</v>
      </c>
      <c r="H35" s="518">
        <v>-1283823.9099999999</v>
      </c>
      <c r="I35" s="366"/>
      <c r="J35" s="367"/>
      <c r="K35" s="368"/>
    </row>
    <row r="36" spans="1:11" ht="14.25" customHeight="1" x14ac:dyDescent="0.2">
      <c r="B36" s="369" t="s">
        <v>88</v>
      </c>
      <c r="C36" s="370" t="s">
        <v>30</v>
      </c>
      <c r="D36" s="495">
        <v>12687462.98</v>
      </c>
      <c r="E36" s="493">
        <v>11822221.119999999</v>
      </c>
      <c r="F36" s="495">
        <v>0</v>
      </c>
      <c r="G36" s="494">
        <v>0</v>
      </c>
      <c r="H36" s="519">
        <v>-865241.86</v>
      </c>
      <c r="I36" s="366"/>
      <c r="J36" s="371" t="s">
        <v>76</v>
      </c>
      <c r="K36" s="372"/>
    </row>
    <row r="37" spans="1:11" ht="14.25" customHeight="1" thickBot="1" x14ac:dyDescent="0.25">
      <c r="B37" s="231" t="s">
        <v>71</v>
      </c>
      <c r="C37" s="210" t="s">
        <v>39</v>
      </c>
      <c r="D37" s="520">
        <v>6634283.54</v>
      </c>
      <c r="E37" s="521">
        <v>18754399.399999999</v>
      </c>
      <c r="F37" s="522">
        <v>12049981.27</v>
      </c>
      <c r="G37" s="501">
        <v>0</v>
      </c>
      <c r="H37" s="523">
        <v>70134.59</v>
      </c>
      <c r="I37" s="366"/>
      <c r="J37" s="367"/>
      <c r="K37" s="372"/>
    </row>
    <row r="38" spans="1:11" ht="15" customHeight="1" x14ac:dyDescent="0.2">
      <c r="B38" s="221" t="s">
        <v>64</v>
      </c>
      <c r="C38" s="373" t="s">
        <v>31</v>
      </c>
      <c r="D38" s="524">
        <v>5103633.16</v>
      </c>
      <c r="E38" s="524">
        <v>5093247.9000000004</v>
      </c>
      <c r="F38" s="524">
        <v>0</v>
      </c>
      <c r="G38" s="508">
        <v>0</v>
      </c>
      <c r="H38" s="525">
        <v>-10385.26</v>
      </c>
      <c r="I38" s="366"/>
      <c r="J38" s="367"/>
      <c r="K38" s="372"/>
    </row>
    <row r="39" spans="1:11" ht="15" customHeight="1" x14ac:dyDescent="0.2">
      <c r="B39" s="140" t="s">
        <v>65</v>
      </c>
      <c r="C39" s="374" t="s">
        <v>32</v>
      </c>
      <c r="D39" s="517">
        <v>11610149.5</v>
      </c>
      <c r="E39" s="517">
        <v>11699442.43</v>
      </c>
      <c r="F39" s="517">
        <v>0</v>
      </c>
      <c r="G39" s="494">
        <v>0</v>
      </c>
      <c r="H39" s="526">
        <v>89292.93</v>
      </c>
      <c r="I39" s="366"/>
      <c r="J39" s="367"/>
      <c r="K39" s="375"/>
    </row>
    <row r="40" spans="1:11" ht="13.5" customHeight="1" thickBot="1" x14ac:dyDescent="0.25">
      <c r="B40" s="209" t="s">
        <v>66</v>
      </c>
      <c r="C40" s="376" t="s">
        <v>33</v>
      </c>
      <c r="D40" s="521">
        <v>2341926.6</v>
      </c>
      <c r="E40" s="502">
        <v>2154118.9300000002</v>
      </c>
      <c r="F40" s="521">
        <v>0</v>
      </c>
      <c r="G40" s="501">
        <v>0</v>
      </c>
      <c r="H40" s="527">
        <v>-187807.67</v>
      </c>
      <c r="I40" s="366"/>
      <c r="J40" s="367"/>
    </row>
    <row r="41" spans="1:11" ht="13.5" customHeight="1" x14ac:dyDescent="0.2">
      <c r="B41" s="221" t="s">
        <v>67</v>
      </c>
      <c r="C41" s="374" t="s">
        <v>34</v>
      </c>
      <c r="D41" s="524">
        <v>6886561.3499999996</v>
      </c>
      <c r="E41" s="483">
        <v>6451702.4900000002</v>
      </c>
      <c r="F41" s="524">
        <v>0</v>
      </c>
      <c r="G41" s="508">
        <v>0</v>
      </c>
      <c r="H41" s="528">
        <v>-434858.86</v>
      </c>
      <c r="I41" s="366"/>
      <c r="J41" s="367"/>
    </row>
    <row r="42" spans="1:11" ht="15" customHeight="1" x14ac:dyDescent="0.2">
      <c r="B42" s="140" t="s">
        <v>89</v>
      </c>
      <c r="C42" s="160" t="s">
        <v>35</v>
      </c>
      <c r="D42" s="495">
        <v>3683312</v>
      </c>
      <c r="E42" s="483">
        <v>3306043.93</v>
      </c>
      <c r="F42" s="495">
        <v>0</v>
      </c>
      <c r="G42" s="495">
        <v>0</v>
      </c>
      <c r="H42" s="516">
        <v>-377268.07</v>
      </c>
      <c r="I42" s="366"/>
      <c r="J42" s="367"/>
    </row>
    <row r="43" spans="1:11" ht="15" customHeight="1" x14ac:dyDescent="0.2">
      <c r="B43" s="140" t="s">
        <v>68</v>
      </c>
      <c r="C43" s="160" t="s">
        <v>36</v>
      </c>
      <c r="D43" s="493">
        <v>7701951.5099999998</v>
      </c>
      <c r="E43" s="483">
        <v>7761735.8899999997</v>
      </c>
      <c r="F43" s="495">
        <v>0</v>
      </c>
      <c r="G43" s="495">
        <v>0</v>
      </c>
      <c r="H43" s="500">
        <v>59784.38</v>
      </c>
      <c r="I43" s="339"/>
      <c r="J43" s="339"/>
    </row>
    <row r="44" spans="1:11" ht="15" customHeight="1" thickBot="1" x14ac:dyDescent="0.25">
      <c r="B44" s="209" t="s">
        <v>69</v>
      </c>
      <c r="C44" s="210" t="s">
        <v>37</v>
      </c>
      <c r="D44" s="520">
        <v>11966413.609999999</v>
      </c>
      <c r="E44" s="502">
        <v>11070186.460000001</v>
      </c>
      <c r="F44" s="520">
        <v>0</v>
      </c>
      <c r="G44" s="529">
        <v>0</v>
      </c>
      <c r="H44" s="530">
        <v>-896227.15</v>
      </c>
      <c r="I44" s="339"/>
      <c r="J44" s="377"/>
    </row>
    <row r="45" spans="1:11" ht="15" customHeight="1" thickBot="1" x14ac:dyDescent="0.25">
      <c r="B45" s="378" t="s">
        <v>70</v>
      </c>
      <c r="C45" s="379" t="s">
        <v>38</v>
      </c>
      <c r="D45" s="531">
        <v>24584215.640000001</v>
      </c>
      <c r="E45" s="532">
        <f>D45+H45</f>
        <v>24796708.620000001</v>
      </c>
      <c r="F45" s="533">
        <v>0</v>
      </c>
      <c r="G45" s="534">
        <v>0</v>
      </c>
      <c r="H45" s="535">
        <v>212492.98</v>
      </c>
      <c r="I45" s="339"/>
      <c r="J45" s="377"/>
    </row>
    <row r="46" spans="1:11" ht="17.25" customHeight="1" thickBot="1" x14ac:dyDescent="0.25">
      <c r="A46" s="123"/>
      <c r="B46" s="775" t="s">
        <v>40</v>
      </c>
      <c r="C46" s="776"/>
      <c r="D46" s="536">
        <f>SUM(D10:D45)</f>
        <v>922192053.89999986</v>
      </c>
      <c r="E46" s="537">
        <f>SUM(E10:E45)</f>
        <v>911148506.38999963</v>
      </c>
      <c r="F46" s="538"/>
      <c r="G46" s="539"/>
      <c r="H46" s="539"/>
      <c r="I46" s="339"/>
      <c r="J46" s="242"/>
    </row>
    <row r="47" spans="1:11" ht="11.25" customHeight="1" x14ac:dyDescent="0.2">
      <c r="A47" s="123"/>
      <c r="B47" s="123"/>
      <c r="C47" s="380"/>
      <c r="D47" s="123"/>
      <c r="E47" s="123"/>
      <c r="F47" s="226"/>
      <c r="G47" s="226"/>
      <c r="H47" s="226"/>
      <c r="I47" s="339"/>
      <c r="J47" s="242"/>
    </row>
    <row r="48" spans="1:11" ht="14.25" customHeight="1" x14ac:dyDescent="0.25">
      <c r="A48" s="123"/>
      <c r="B48" s="338" t="s">
        <v>90</v>
      </c>
      <c r="C48" s="381"/>
      <c r="D48" s="338"/>
      <c r="E48" s="804"/>
      <c r="F48" s="804"/>
      <c r="G48" s="804"/>
      <c r="H48" s="804"/>
      <c r="I48" s="339"/>
      <c r="J48" s="242"/>
    </row>
    <row r="49" spans="1:10" ht="12" customHeight="1" x14ac:dyDescent="0.25">
      <c r="A49" s="123"/>
      <c r="B49" s="407"/>
      <c r="C49" s="381"/>
      <c r="D49" s="338"/>
      <c r="E49" s="338"/>
      <c r="F49" s="338"/>
      <c r="G49" s="338"/>
      <c r="H49" s="338"/>
      <c r="I49" s="339"/>
      <c r="J49" s="242"/>
    </row>
    <row r="50" spans="1:10" ht="12.75" customHeight="1" x14ac:dyDescent="0.25">
      <c r="B50" s="408" t="s">
        <v>83</v>
      </c>
      <c r="C50" s="382"/>
      <c r="D50" s="382"/>
      <c r="E50" s="338"/>
      <c r="F50" s="338"/>
      <c r="G50" s="338"/>
      <c r="H50" s="338"/>
    </row>
    <row r="51" spans="1:10" ht="14.25" customHeight="1" x14ac:dyDescent="0.25">
      <c r="B51" s="409" t="s">
        <v>84</v>
      </c>
      <c r="C51" s="383"/>
      <c r="D51" s="385"/>
      <c r="E51" s="385"/>
      <c r="F51" s="383"/>
      <c r="G51" s="381"/>
      <c r="H51" s="381"/>
    </row>
    <row r="52" spans="1:10" ht="14.25" customHeight="1" x14ac:dyDescent="0.25">
      <c r="B52" s="409"/>
      <c r="C52" s="383"/>
      <c r="D52" s="385"/>
      <c r="E52" s="385"/>
      <c r="F52" s="383"/>
      <c r="G52" s="381"/>
      <c r="H52" s="381"/>
    </row>
    <row r="53" spans="1:10" ht="13.5" customHeight="1" x14ac:dyDescent="0.25">
      <c r="B53" s="384"/>
      <c r="C53" s="383"/>
      <c r="D53" s="777" t="s">
        <v>117</v>
      </c>
      <c r="E53" s="777"/>
      <c r="F53" s="777"/>
      <c r="G53" s="381"/>
      <c r="H53" s="381"/>
    </row>
    <row r="54" spans="1:10" ht="13.5" customHeight="1" x14ac:dyDescent="0.25">
      <c r="B54" s="384"/>
      <c r="C54" s="383"/>
      <c r="D54" s="805" t="s">
        <v>100</v>
      </c>
      <c r="E54" s="805"/>
      <c r="F54" s="805"/>
      <c r="G54" s="381"/>
      <c r="H54" s="381"/>
    </row>
    <row r="55" spans="1:10" ht="11.25" customHeight="1" x14ac:dyDescent="0.25">
      <c r="B55" s="384"/>
      <c r="C55" s="383"/>
      <c r="D55" s="777" t="s">
        <v>73</v>
      </c>
      <c r="E55" s="777"/>
      <c r="F55" s="777"/>
      <c r="G55" s="381"/>
      <c r="H55" s="381"/>
    </row>
    <row r="56" spans="1:10" ht="14.25" customHeight="1" x14ac:dyDescent="0.25">
      <c r="B56" s="384"/>
      <c r="C56" s="383"/>
      <c r="D56" s="805" t="s">
        <v>112</v>
      </c>
      <c r="E56" s="805"/>
      <c r="F56" s="805"/>
      <c r="G56" s="381"/>
      <c r="H56" s="381"/>
    </row>
    <row r="57" spans="1:10" ht="11.25" customHeight="1" x14ac:dyDescent="0.25">
      <c r="B57" s="384"/>
      <c r="C57" s="383"/>
      <c r="D57" s="798"/>
      <c r="E57" s="798"/>
      <c r="F57" s="383"/>
      <c r="G57" s="381"/>
      <c r="H57" s="381"/>
    </row>
    <row r="58" spans="1:10" ht="11.25" customHeight="1" x14ac:dyDescent="0.25">
      <c r="B58" s="384"/>
      <c r="C58" s="383"/>
      <c r="D58" s="416"/>
      <c r="E58" s="416"/>
      <c r="F58" s="383"/>
      <c r="G58" s="381"/>
      <c r="H58" s="381"/>
    </row>
    <row r="59" spans="1:10" ht="11.25" customHeight="1" x14ac:dyDescent="0.25">
      <c r="B59" s="384"/>
      <c r="C59" s="383"/>
      <c r="D59" s="333"/>
      <c r="E59" s="333"/>
      <c r="F59" s="383"/>
      <c r="G59" s="381"/>
      <c r="H59" s="381"/>
    </row>
    <row r="60" spans="1:10" ht="11.25" customHeight="1" x14ac:dyDescent="0.25">
      <c r="B60" s="384" t="s">
        <v>115</v>
      </c>
      <c r="C60" s="383"/>
      <c r="D60" s="333"/>
      <c r="E60" s="333"/>
      <c r="F60" s="383"/>
      <c r="G60" s="381"/>
      <c r="H60" s="381" t="s">
        <v>116</v>
      </c>
    </row>
    <row r="61" spans="1:10" ht="11.25" customHeight="1" x14ac:dyDescent="0.2">
      <c r="B61" s="771" t="s">
        <v>113</v>
      </c>
      <c r="C61" s="771"/>
      <c r="D61" s="771"/>
      <c r="E61" s="771"/>
      <c r="F61" s="771"/>
      <c r="G61" s="771"/>
      <c r="H61" s="771"/>
    </row>
    <row r="62" spans="1:10" ht="11.25" customHeight="1" x14ac:dyDescent="0.2">
      <c r="B62" s="771" t="s">
        <v>114</v>
      </c>
      <c r="C62" s="771"/>
      <c r="D62" s="771"/>
      <c r="E62" s="771"/>
      <c r="F62" s="771"/>
      <c r="G62" s="771"/>
      <c r="H62" s="771"/>
      <c r="I62" s="123"/>
    </row>
    <row r="63" spans="1:10" ht="10.5" customHeight="1" x14ac:dyDescent="0.2">
      <c r="B63" s="802" t="s">
        <v>128</v>
      </c>
      <c r="C63" s="802"/>
      <c r="D63" s="802"/>
      <c r="E63" s="802"/>
      <c r="F63" s="802"/>
      <c r="G63" s="802"/>
      <c r="H63" s="802"/>
      <c r="I63" s="123"/>
    </row>
    <row r="64" spans="1:10" ht="11.25" customHeight="1" x14ac:dyDescent="0.2">
      <c r="B64" s="339"/>
      <c r="C64" s="801"/>
      <c r="D64" s="801"/>
      <c r="E64" s="339"/>
      <c r="F64" s="339"/>
      <c r="G64" s="339"/>
      <c r="H64" s="339"/>
      <c r="I64" s="123"/>
    </row>
    <row r="65" spans="3:9" ht="10.5" customHeight="1" x14ac:dyDescent="0.2">
      <c r="C65" s="248"/>
      <c r="D65" s="248"/>
      <c r="E65" s="248"/>
      <c r="F65" s="248"/>
      <c r="G65" s="248"/>
      <c r="H65" s="248"/>
      <c r="I65" s="248"/>
    </row>
    <row r="66" spans="3:9" ht="1.5" hidden="1" customHeight="1" x14ac:dyDescent="0.2">
      <c r="C66" s="799"/>
      <c r="D66" s="799"/>
      <c r="E66" s="799"/>
      <c r="F66" s="799"/>
      <c r="G66" s="799"/>
      <c r="H66" s="799"/>
      <c r="I66" s="799"/>
    </row>
    <row r="67" spans="3:9" ht="14.25" hidden="1" customHeight="1" x14ac:dyDescent="0.2">
      <c r="C67" s="800"/>
      <c r="D67" s="800"/>
      <c r="E67" s="800"/>
      <c r="F67" s="800"/>
      <c r="G67" s="800"/>
      <c r="H67" s="800"/>
      <c r="I67" s="800"/>
    </row>
    <row r="68" spans="3:9" ht="9.75" hidden="1" customHeight="1" x14ac:dyDescent="0.2"/>
    <row r="69" spans="3:9" ht="12.75" customHeight="1" x14ac:dyDescent="0.2"/>
    <row r="70" spans="3:9" ht="12" customHeight="1" x14ac:dyDescent="0.2"/>
    <row r="71" spans="3:9" ht="12" customHeight="1" x14ac:dyDescent="0.2"/>
    <row r="72" spans="3:9" ht="12" customHeight="1" x14ac:dyDescent="0.2"/>
    <row r="73" spans="3:9" ht="9" customHeight="1" x14ac:dyDescent="0.2"/>
    <row r="74" spans="3:9" ht="9.75" customHeight="1" x14ac:dyDescent="0.2"/>
    <row r="75" spans="3:9" ht="9.75" customHeight="1" x14ac:dyDescent="0.2"/>
  </sheetData>
  <mergeCells count="16">
    <mergeCell ref="D57:E57"/>
    <mergeCell ref="B3:H3"/>
    <mergeCell ref="B4:H4"/>
    <mergeCell ref="B6:H7"/>
    <mergeCell ref="B46:C46"/>
    <mergeCell ref="E48:H48"/>
    <mergeCell ref="D54:F54"/>
    <mergeCell ref="D55:F55"/>
    <mergeCell ref="D56:F56"/>
    <mergeCell ref="D53:F53"/>
    <mergeCell ref="C66:I66"/>
    <mergeCell ref="C67:I67"/>
    <mergeCell ref="C64:D64"/>
    <mergeCell ref="B61:H61"/>
    <mergeCell ref="B62:H62"/>
    <mergeCell ref="B63:H63"/>
  </mergeCells>
  <pageMargins left="0.78740157480314965" right="0.78740157480314965" top="0.31496062992125984" bottom="0.19685039370078741" header="0.31496062992125984" footer="0.31496062992125984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5"/>
  <sheetViews>
    <sheetView topLeftCell="B40" workbookViewId="0">
      <selection activeCell="J53" sqref="J53"/>
    </sheetView>
  </sheetViews>
  <sheetFormatPr defaultColWidth="9.140625" defaultRowHeight="12.75" x14ac:dyDescent="0.2"/>
  <cols>
    <col min="1" max="1" width="10.42578125" style="1" customWidth="1"/>
    <col min="2" max="2" width="20.28515625" style="1" customWidth="1"/>
    <col min="3" max="3" width="61" style="1" customWidth="1"/>
    <col min="4" max="4" width="21" style="1" customWidth="1"/>
    <col min="5" max="5" width="19.7109375" style="1" customWidth="1"/>
    <col min="6" max="6" width="19.140625" style="1" customWidth="1"/>
    <col min="7" max="7" width="19.7109375" style="1" customWidth="1"/>
    <col min="8" max="8" width="20" style="1" customWidth="1"/>
    <col min="9" max="9" width="16.28515625" style="1" customWidth="1"/>
    <col min="10" max="10" width="21.7109375" style="1" customWidth="1"/>
    <col min="11" max="11" width="14.85546875" style="1" customWidth="1"/>
    <col min="12" max="12" width="16.85546875" style="1" customWidth="1"/>
    <col min="13" max="16384" width="9.140625" style="1"/>
  </cols>
  <sheetData>
    <row r="1" spans="1:12" ht="17.25" customHeight="1" x14ac:dyDescent="0.2"/>
    <row r="2" spans="1:12" ht="30.75" customHeight="1" x14ac:dyDescent="0.2">
      <c r="D2" s="45"/>
      <c r="E2" s="45"/>
    </row>
    <row r="3" spans="1:12" ht="17.25" customHeight="1" x14ac:dyDescent="0.2">
      <c r="D3" s="414"/>
      <c r="E3" s="414"/>
    </row>
    <row r="4" spans="1:12" ht="12" customHeight="1" x14ac:dyDescent="0.2">
      <c r="B4" s="782" t="s">
        <v>0</v>
      </c>
      <c r="C4" s="782"/>
      <c r="D4" s="782"/>
      <c r="E4" s="782"/>
      <c r="F4" s="782"/>
      <c r="G4" s="782"/>
      <c r="H4" s="782"/>
    </row>
    <row r="5" spans="1:12" ht="12" customHeight="1" x14ac:dyDescent="0.2">
      <c r="B5" s="783" t="s">
        <v>1</v>
      </c>
      <c r="C5" s="783"/>
      <c r="D5" s="783"/>
      <c r="E5" s="783"/>
      <c r="F5" s="783"/>
      <c r="G5" s="783"/>
      <c r="H5" s="783"/>
    </row>
    <row r="6" spans="1:12" ht="12" customHeight="1" x14ac:dyDescent="0.2">
      <c r="B6" s="541"/>
      <c r="C6" s="541"/>
      <c r="D6" s="541"/>
      <c r="E6" s="541"/>
      <c r="F6" s="541"/>
      <c r="G6" s="541"/>
      <c r="H6" s="541"/>
    </row>
    <row r="7" spans="1:12" ht="9.75" customHeight="1" x14ac:dyDescent="0.2">
      <c r="B7" s="51"/>
      <c r="C7" s="51"/>
      <c r="D7" s="51"/>
      <c r="E7" s="51"/>
      <c r="F7" s="51"/>
      <c r="G7" s="51"/>
      <c r="H7" s="51"/>
    </row>
    <row r="8" spans="1:12" ht="8.25" customHeight="1" x14ac:dyDescent="0.2">
      <c r="B8" s="784" t="s">
        <v>103</v>
      </c>
      <c r="C8" s="784"/>
      <c r="D8" s="784"/>
      <c r="E8" s="784"/>
      <c r="F8" s="784"/>
      <c r="G8" s="784"/>
      <c r="H8" s="784"/>
    </row>
    <row r="9" spans="1:12" ht="9.75" customHeight="1" x14ac:dyDescent="0.2">
      <c r="B9" s="784"/>
      <c r="C9" s="784"/>
      <c r="D9" s="784"/>
      <c r="E9" s="784"/>
      <c r="F9" s="784"/>
      <c r="G9" s="784"/>
      <c r="H9" s="784"/>
    </row>
    <row r="10" spans="1:12" ht="9.75" customHeight="1" x14ac:dyDescent="0.2">
      <c r="B10" s="540"/>
      <c r="C10" s="540"/>
      <c r="D10" s="540"/>
      <c r="E10" s="540"/>
      <c r="F10" s="540"/>
      <c r="G10" s="540"/>
      <c r="H10" s="540"/>
    </row>
    <row r="11" spans="1:12" ht="11.25" customHeight="1" thickBot="1" x14ac:dyDescent="0.25">
      <c r="B11" s="117"/>
      <c r="C11" s="117"/>
      <c r="D11" s="117"/>
      <c r="E11" s="117"/>
      <c r="F11" s="117"/>
      <c r="G11" s="117"/>
      <c r="H11" s="117"/>
    </row>
    <row r="12" spans="1:12" ht="16.5" customHeight="1" thickBot="1" x14ac:dyDescent="0.25">
      <c r="A12" s="2"/>
      <c r="B12" s="3" t="s">
        <v>41</v>
      </c>
      <c r="C12" s="52" t="s">
        <v>2</v>
      </c>
      <c r="D12" s="3" t="s">
        <v>77</v>
      </c>
      <c r="E12" s="52" t="s">
        <v>79</v>
      </c>
      <c r="F12" s="3" t="s">
        <v>78</v>
      </c>
      <c r="G12" s="3" t="s">
        <v>80</v>
      </c>
      <c r="H12" s="3" t="s">
        <v>3</v>
      </c>
    </row>
    <row r="13" spans="1:12" ht="15" x14ac:dyDescent="0.2">
      <c r="B13" s="418" t="s">
        <v>42</v>
      </c>
      <c r="C13" s="419" t="s">
        <v>4</v>
      </c>
      <c r="D13" s="452">
        <v>93508900.5</v>
      </c>
      <c r="E13" s="453">
        <f>D13+H13</f>
        <v>94228813.140000001</v>
      </c>
      <c r="F13" s="452">
        <v>0</v>
      </c>
      <c r="G13" s="452">
        <v>0</v>
      </c>
      <c r="H13" s="420">
        <v>719912.64</v>
      </c>
      <c r="J13" s="5"/>
    </row>
    <row r="14" spans="1:12" ht="15" customHeight="1" x14ac:dyDescent="0.2">
      <c r="B14" s="421" t="s">
        <v>43</v>
      </c>
      <c r="C14" s="422" t="s">
        <v>5</v>
      </c>
      <c r="D14" s="454">
        <v>15001423.84</v>
      </c>
      <c r="E14" s="453">
        <f>D14+H14</f>
        <v>15087805.709999999</v>
      </c>
      <c r="F14" s="472">
        <v>0</v>
      </c>
      <c r="G14" s="452">
        <v>0</v>
      </c>
      <c r="H14" s="423">
        <v>86381.87</v>
      </c>
      <c r="I14" s="6"/>
      <c r="J14" s="7"/>
    </row>
    <row r="15" spans="1:12" ht="15" customHeight="1" x14ac:dyDescent="0.2">
      <c r="B15" s="421" t="s">
        <v>44</v>
      </c>
      <c r="C15" s="422" t="s">
        <v>6</v>
      </c>
      <c r="D15" s="454">
        <v>66903412.490000002</v>
      </c>
      <c r="E15" s="453">
        <f>D15+H15</f>
        <v>67545328.780000001</v>
      </c>
      <c r="F15" s="472">
        <v>0</v>
      </c>
      <c r="G15" s="452">
        <v>0</v>
      </c>
      <c r="H15" s="423">
        <v>641916.29</v>
      </c>
      <c r="I15" s="8"/>
    </row>
    <row r="16" spans="1:12" ht="15" customHeight="1" x14ac:dyDescent="0.2">
      <c r="B16" s="421" t="s">
        <v>45</v>
      </c>
      <c r="C16" s="422" t="s">
        <v>7</v>
      </c>
      <c r="D16" s="454">
        <v>2334056.21</v>
      </c>
      <c r="E16" s="453">
        <f>D16+H16</f>
        <v>2349205.46</v>
      </c>
      <c r="F16" s="454">
        <v>0</v>
      </c>
      <c r="G16" s="452">
        <v>0</v>
      </c>
      <c r="H16" s="423">
        <v>15149.25</v>
      </c>
      <c r="I16" s="19"/>
      <c r="J16" s="35"/>
      <c r="K16" s="9"/>
      <c r="L16" s="9" t="s">
        <v>8</v>
      </c>
    </row>
    <row r="17" spans="2:12" ht="15" customHeight="1" x14ac:dyDescent="0.2">
      <c r="B17" s="421" t="s">
        <v>46</v>
      </c>
      <c r="C17" s="422" t="s">
        <v>9</v>
      </c>
      <c r="D17" s="455">
        <f>'Composição da Cart. Abril-2022'!E14</f>
        <v>32409163.530000001</v>
      </c>
      <c r="E17" s="453">
        <f>D17+F17+G17+H17</f>
        <v>30516421.500000004</v>
      </c>
      <c r="F17" s="472">
        <v>0</v>
      </c>
      <c r="G17" s="427">
        <v>-2184941.9</v>
      </c>
      <c r="H17" s="423">
        <v>292199.87</v>
      </c>
      <c r="I17" s="36"/>
      <c r="J17" s="37"/>
      <c r="K17" s="10"/>
      <c r="L17" s="48"/>
    </row>
    <row r="18" spans="2:12" ht="15" customHeight="1" x14ac:dyDescent="0.2">
      <c r="B18" s="421" t="s">
        <v>47</v>
      </c>
      <c r="C18" s="422" t="s">
        <v>10</v>
      </c>
      <c r="D18" s="454">
        <v>34495476.039999999</v>
      </c>
      <c r="E18" s="453">
        <f>D18+H18</f>
        <v>34878229.219999999</v>
      </c>
      <c r="F18" s="472">
        <v>0</v>
      </c>
      <c r="G18" s="452">
        <v>0</v>
      </c>
      <c r="H18" s="423">
        <v>382753.18</v>
      </c>
      <c r="I18" s="38"/>
      <c r="J18" s="35"/>
      <c r="K18" s="10"/>
      <c r="L18" s="11"/>
    </row>
    <row r="19" spans="2:12" ht="15" customHeight="1" x14ac:dyDescent="0.2">
      <c r="B19" s="421" t="s">
        <v>48</v>
      </c>
      <c r="C19" s="424" t="s">
        <v>11</v>
      </c>
      <c r="D19" s="454">
        <f>'Composição da Cart. Abril-2022'!E16</f>
        <v>107185719.52</v>
      </c>
      <c r="E19" s="453">
        <f>D19+H19</f>
        <v>108016406.19</v>
      </c>
      <c r="F19" s="472">
        <v>0</v>
      </c>
      <c r="G19" s="452">
        <v>0</v>
      </c>
      <c r="H19" s="423">
        <v>830686.67</v>
      </c>
      <c r="I19" s="19"/>
      <c r="J19" s="19"/>
      <c r="K19" s="48"/>
    </row>
    <row r="20" spans="2:12" ht="15" customHeight="1" x14ac:dyDescent="0.2">
      <c r="B20" s="421" t="s">
        <v>49</v>
      </c>
      <c r="C20" s="424" t="s">
        <v>12</v>
      </c>
      <c r="D20" s="456">
        <v>241069.41</v>
      </c>
      <c r="E20" s="453">
        <f t="shared" ref="E20:E32" si="0">D20+F20+G20+H20</f>
        <v>418287.24999999965</v>
      </c>
      <c r="F20" s="454">
        <v>7418974.7999999998</v>
      </c>
      <c r="G20" s="427">
        <v>-7256804.1100000003</v>
      </c>
      <c r="H20" s="423">
        <v>15047.15</v>
      </c>
      <c r="I20" s="19"/>
      <c r="J20" s="19"/>
      <c r="K20" s="12"/>
      <c r="L20" s="48"/>
    </row>
    <row r="21" spans="2:12" ht="15" customHeight="1" x14ac:dyDescent="0.2">
      <c r="B21" s="421" t="s">
        <v>50</v>
      </c>
      <c r="C21" s="424" t="s">
        <v>13</v>
      </c>
      <c r="D21" s="456">
        <v>129395918.68000001</v>
      </c>
      <c r="E21" s="453">
        <f t="shared" si="0"/>
        <v>136073480.53</v>
      </c>
      <c r="F21" s="454">
        <v>5264335.8499999996</v>
      </c>
      <c r="G21" s="452">
        <v>0</v>
      </c>
      <c r="H21" s="423">
        <v>1413226</v>
      </c>
      <c r="I21" s="36"/>
      <c r="J21" s="37"/>
      <c r="K21" s="12"/>
      <c r="L21" s="48"/>
    </row>
    <row r="22" spans="2:12" ht="15" customHeight="1" x14ac:dyDescent="0.2">
      <c r="B22" s="421" t="s">
        <v>51</v>
      </c>
      <c r="C22" s="424" t="s">
        <v>14</v>
      </c>
      <c r="D22" s="457">
        <v>12067694.140000001</v>
      </c>
      <c r="E22" s="453">
        <f t="shared" si="0"/>
        <v>12165135.290000001</v>
      </c>
      <c r="F22" s="452">
        <v>0</v>
      </c>
      <c r="G22" s="452">
        <v>0</v>
      </c>
      <c r="H22" s="423">
        <v>97441.15</v>
      </c>
      <c r="I22" s="19"/>
      <c r="J22" s="19"/>
      <c r="K22" s="10"/>
      <c r="L22" s="53"/>
    </row>
    <row r="23" spans="2:12" ht="15" customHeight="1" x14ac:dyDescent="0.2">
      <c r="B23" s="421" t="s">
        <v>52</v>
      </c>
      <c r="C23" s="424" t="s">
        <v>15</v>
      </c>
      <c r="D23" s="454">
        <v>965133.01</v>
      </c>
      <c r="E23" s="453">
        <f t="shared" si="0"/>
        <v>971386.64</v>
      </c>
      <c r="F23" s="452">
        <v>0</v>
      </c>
      <c r="G23" s="452">
        <v>0</v>
      </c>
      <c r="H23" s="423">
        <v>6253.63</v>
      </c>
      <c r="I23" s="19"/>
      <c r="J23" s="19"/>
      <c r="K23" s="10"/>
      <c r="L23" s="48"/>
    </row>
    <row r="24" spans="2:12" ht="15" customHeight="1" x14ac:dyDescent="0.2">
      <c r="B24" s="421" t="s">
        <v>53</v>
      </c>
      <c r="C24" s="425" t="s">
        <v>16</v>
      </c>
      <c r="D24" s="454">
        <v>43037862.060000002</v>
      </c>
      <c r="E24" s="453">
        <f t="shared" si="0"/>
        <v>43389751.940000005</v>
      </c>
      <c r="F24" s="452">
        <v>0</v>
      </c>
      <c r="G24" s="452">
        <v>0</v>
      </c>
      <c r="H24" s="423">
        <v>351889.88</v>
      </c>
      <c r="I24" s="19"/>
      <c r="J24" s="19"/>
      <c r="K24" s="10"/>
      <c r="L24" s="53"/>
    </row>
    <row r="25" spans="2:12" ht="15" customHeight="1" x14ac:dyDescent="0.2">
      <c r="B25" s="421" t="s">
        <v>46</v>
      </c>
      <c r="C25" s="424" t="s">
        <v>82</v>
      </c>
      <c r="D25" s="458">
        <v>4032152.42</v>
      </c>
      <c r="E25" s="453">
        <f t="shared" si="0"/>
        <v>3854049.55</v>
      </c>
      <c r="F25" s="452">
        <v>0</v>
      </c>
      <c r="G25" s="440">
        <v>-214190.24</v>
      </c>
      <c r="H25" s="423">
        <v>36087.370000000003</v>
      </c>
      <c r="I25" s="19"/>
      <c r="J25" s="19"/>
      <c r="K25" s="13"/>
      <c r="L25" s="14"/>
    </row>
    <row r="26" spans="2:12" ht="15" customHeight="1" x14ac:dyDescent="0.2">
      <c r="B26" s="421" t="s">
        <v>54</v>
      </c>
      <c r="C26" s="424" t="s">
        <v>17</v>
      </c>
      <c r="D26" s="457">
        <v>51750221.880000003</v>
      </c>
      <c r="E26" s="453">
        <f t="shared" si="0"/>
        <v>53264999.190000005</v>
      </c>
      <c r="F26" s="452">
        <v>0</v>
      </c>
      <c r="G26" s="452">
        <v>0</v>
      </c>
      <c r="H26" s="423">
        <v>1514777.31</v>
      </c>
      <c r="I26" s="19"/>
      <c r="J26" s="39"/>
      <c r="K26" s="10"/>
      <c r="L26" s="14"/>
    </row>
    <row r="27" spans="2:12" ht="15" customHeight="1" x14ac:dyDescent="0.2">
      <c r="B27" s="421" t="s">
        <v>55</v>
      </c>
      <c r="C27" s="424" t="s">
        <v>18</v>
      </c>
      <c r="D27" s="456">
        <f>'Composição da Cart. Abril-2022'!E24</f>
        <v>15953896.800000001</v>
      </c>
      <c r="E27" s="453">
        <f t="shared" si="0"/>
        <v>16124767.270000001</v>
      </c>
      <c r="F27" s="452">
        <v>0</v>
      </c>
      <c r="G27" s="452">
        <v>0</v>
      </c>
      <c r="H27" s="423">
        <v>170870.47</v>
      </c>
      <c r="I27" s="19"/>
      <c r="J27" s="19"/>
      <c r="K27" s="10"/>
      <c r="L27" s="14"/>
    </row>
    <row r="28" spans="2:12" ht="14.25" customHeight="1" x14ac:dyDescent="0.2">
      <c r="B28" s="421" t="s">
        <v>85</v>
      </c>
      <c r="C28" s="424" t="s">
        <v>19</v>
      </c>
      <c r="D28" s="455">
        <v>16930308.16</v>
      </c>
      <c r="E28" s="453">
        <f t="shared" si="0"/>
        <v>17580162.800000001</v>
      </c>
      <c r="F28" s="456">
        <v>0</v>
      </c>
      <c r="G28" s="452">
        <v>0</v>
      </c>
      <c r="H28" s="423">
        <v>649854.64</v>
      </c>
      <c r="I28" s="20"/>
      <c r="J28" s="49"/>
    </row>
    <row r="29" spans="2:12" ht="13.5" customHeight="1" x14ac:dyDescent="0.2">
      <c r="B29" s="421" t="s">
        <v>49</v>
      </c>
      <c r="C29" s="424" t="s">
        <v>20</v>
      </c>
      <c r="D29" s="456">
        <v>1494.45</v>
      </c>
      <c r="E29" s="453">
        <f t="shared" si="0"/>
        <v>1378.05</v>
      </c>
      <c r="F29" s="458">
        <v>0</v>
      </c>
      <c r="G29" s="427">
        <v>-130</v>
      </c>
      <c r="H29" s="423">
        <v>13.6</v>
      </c>
      <c r="I29" s="49"/>
      <c r="J29" s="49"/>
    </row>
    <row r="30" spans="2:12" ht="15" customHeight="1" x14ac:dyDescent="0.2">
      <c r="B30" s="426" t="s">
        <v>57</v>
      </c>
      <c r="C30" s="424" t="s">
        <v>21</v>
      </c>
      <c r="D30" s="456">
        <v>29675791.949999999</v>
      </c>
      <c r="E30" s="453">
        <f t="shared" si="0"/>
        <v>28559957.93</v>
      </c>
      <c r="F30" s="457">
        <v>0</v>
      </c>
      <c r="G30" s="452">
        <v>0</v>
      </c>
      <c r="H30" s="427">
        <v>-1115834.02</v>
      </c>
      <c r="I30" s="21"/>
      <c r="J30" s="49"/>
    </row>
    <row r="31" spans="2:12" ht="15.75" customHeight="1" thickBot="1" x14ac:dyDescent="0.25">
      <c r="B31" s="428" t="s">
        <v>58</v>
      </c>
      <c r="C31" s="429" t="s">
        <v>22</v>
      </c>
      <c r="D31" s="459">
        <v>12148959.93</v>
      </c>
      <c r="E31" s="460">
        <f t="shared" si="0"/>
        <v>12596146.439999999</v>
      </c>
      <c r="F31" s="473">
        <v>0</v>
      </c>
      <c r="G31" s="474">
        <v>0</v>
      </c>
      <c r="H31" s="430">
        <v>447186.51</v>
      </c>
      <c r="I31" s="38"/>
      <c r="J31" s="49"/>
    </row>
    <row r="32" spans="2:12" ht="15" customHeight="1" x14ac:dyDescent="0.2">
      <c r="B32" s="431" t="s">
        <v>59</v>
      </c>
      <c r="C32" s="432" t="s">
        <v>23</v>
      </c>
      <c r="D32" s="461">
        <v>16388490.67</v>
      </c>
      <c r="E32" s="462">
        <f t="shared" si="0"/>
        <v>16563032.560000001</v>
      </c>
      <c r="F32" s="475">
        <v>0</v>
      </c>
      <c r="G32" s="476">
        <v>0</v>
      </c>
      <c r="H32" s="433">
        <v>174541.89</v>
      </c>
      <c r="I32" s="49"/>
      <c r="J32" s="40"/>
    </row>
    <row r="33" spans="2:11" ht="15" customHeight="1" x14ac:dyDescent="0.2">
      <c r="B33" s="434" t="s">
        <v>86</v>
      </c>
      <c r="C33" s="435" t="s">
        <v>24</v>
      </c>
      <c r="D33" s="456">
        <v>50191428.659999996</v>
      </c>
      <c r="E33" s="463">
        <v>50657248.009999998</v>
      </c>
      <c r="F33" s="457">
        <v>0</v>
      </c>
      <c r="G33" s="457">
        <v>0</v>
      </c>
      <c r="H33" s="423">
        <v>465819.35</v>
      </c>
      <c r="I33" s="49"/>
      <c r="J33" s="49"/>
    </row>
    <row r="34" spans="2:11" ht="15" customHeight="1" x14ac:dyDescent="0.2">
      <c r="B34" s="436" t="s">
        <v>61</v>
      </c>
      <c r="C34" s="424" t="s">
        <v>25</v>
      </c>
      <c r="D34" s="456">
        <v>8978343.6699999999</v>
      </c>
      <c r="E34" s="453">
        <v>9011830.25</v>
      </c>
      <c r="F34" s="457">
        <v>0</v>
      </c>
      <c r="G34" s="457">
        <v>0</v>
      </c>
      <c r="H34" s="423">
        <v>33486.58</v>
      </c>
      <c r="I34" s="41"/>
      <c r="J34" s="49"/>
    </row>
    <row r="35" spans="2:11" ht="15" customHeight="1" x14ac:dyDescent="0.2">
      <c r="B35" s="426" t="s">
        <v>87</v>
      </c>
      <c r="C35" s="424" t="s">
        <v>26</v>
      </c>
      <c r="D35" s="458">
        <v>8465418.25</v>
      </c>
      <c r="E35" s="453">
        <v>8561615.1699999999</v>
      </c>
      <c r="F35" s="456">
        <v>0</v>
      </c>
      <c r="G35" s="457">
        <v>0</v>
      </c>
      <c r="H35" s="423">
        <v>96196.92</v>
      </c>
      <c r="I35" s="49"/>
      <c r="J35" s="49"/>
    </row>
    <row r="36" spans="2:11" ht="15" customHeight="1" x14ac:dyDescent="0.2">
      <c r="B36" s="426" t="s">
        <v>62</v>
      </c>
      <c r="C36" s="424" t="s">
        <v>27</v>
      </c>
      <c r="D36" s="458">
        <v>21567248.02</v>
      </c>
      <c r="E36" s="453">
        <v>21902455.920000002</v>
      </c>
      <c r="F36" s="456">
        <v>0</v>
      </c>
      <c r="G36" s="457">
        <v>0</v>
      </c>
      <c r="H36" s="423">
        <v>335207.90000000002</v>
      </c>
      <c r="I36" s="20"/>
      <c r="J36" s="40"/>
    </row>
    <row r="37" spans="2:11" ht="15.75" customHeight="1" x14ac:dyDescent="0.2">
      <c r="B37" s="426" t="s">
        <v>63</v>
      </c>
      <c r="C37" s="424" t="s">
        <v>28</v>
      </c>
      <c r="D37" s="458">
        <v>21126846.399999999</v>
      </c>
      <c r="E37" s="458">
        <v>21752887.550000001</v>
      </c>
      <c r="F37" s="477">
        <v>0</v>
      </c>
      <c r="G37" s="455">
        <v>0</v>
      </c>
      <c r="H37" s="437">
        <v>626041.15</v>
      </c>
      <c r="I37" s="41"/>
      <c r="J37" s="49"/>
    </row>
    <row r="38" spans="2:11" ht="15.75" customHeight="1" x14ac:dyDescent="0.2">
      <c r="B38" s="426" t="s">
        <v>95</v>
      </c>
      <c r="C38" s="424" t="s">
        <v>29</v>
      </c>
      <c r="D38" s="456">
        <f>'Composição da Cart. Abril-2022'!E35</f>
        <v>13482268.529999999</v>
      </c>
      <c r="E38" s="464">
        <f>D38+H38</f>
        <v>13613499.84</v>
      </c>
      <c r="F38" s="457">
        <v>0</v>
      </c>
      <c r="G38" s="457">
        <v>0</v>
      </c>
      <c r="H38" s="423">
        <v>131231.31</v>
      </c>
      <c r="I38" s="42"/>
      <c r="J38" s="43"/>
      <c r="K38" s="16"/>
    </row>
    <row r="39" spans="2:11" ht="14.25" customHeight="1" x14ac:dyDescent="0.2">
      <c r="B39" s="438" t="s">
        <v>88</v>
      </c>
      <c r="C39" s="439" t="s">
        <v>30</v>
      </c>
      <c r="D39" s="458">
        <v>11822221.119999999</v>
      </c>
      <c r="E39" s="458">
        <v>11297670.199999999</v>
      </c>
      <c r="F39" s="458">
        <v>0</v>
      </c>
      <c r="G39" s="455">
        <v>0</v>
      </c>
      <c r="H39" s="440">
        <v>-524550.92000000004</v>
      </c>
      <c r="I39" s="42"/>
      <c r="J39" s="43" t="s">
        <v>76</v>
      </c>
      <c r="K39" s="17"/>
    </row>
    <row r="40" spans="2:11" ht="14.25" customHeight="1" thickBot="1" x14ac:dyDescent="0.25">
      <c r="B40" s="441" t="s">
        <v>71</v>
      </c>
      <c r="C40" s="442" t="s">
        <v>39</v>
      </c>
      <c r="D40" s="465">
        <v>18754399.399999999</v>
      </c>
      <c r="E40" s="466">
        <f>D40+F40+G40+H40</f>
        <v>20852958.960000001</v>
      </c>
      <c r="F40" s="478">
        <v>1884932.8</v>
      </c>
      <c r="G40" s="459">
        <v>0</v>
      </c>
      <c r="H40" s="430">
        <v>213626.76</v>
      </c>
      <c r="I40" s="42"/>
      <c r="J40" s="43"/>
      <c r="K40" s="17"/>
    </row>
    <row r="41" spans="2:11" ht="15" customHeight="1" x14ac:dyDescent="0.2">
      <c r="B41" s="434" t="s">
        <v>64</v>
      </c>
      <c r="C41" s="443" t="s">
        <v>31</v>
      </c>
      <c r="D41" s="467">
        <v>5093247.9000000004</v>
      </c>
      <c r="E41" s="467">
        <v>5118954.1500000004</v>
      </c>
      <c r="F41" s="467">
        <v>0</v>
      </c>
      <c r="G41" s="475">
        <v>0</v>
      </c>
      <c r="H41" s="433">
        <v>25706.25</v>
      </c>
      <c r="I41" s="42"/>
      <c r="J41" s="43"/>
      <c r="K41" s="17"/>
    </row>
    <row r="42" spans="2:11" ht="15" customHeight="1" x14ac:dyDescent="0.2">
      <c r="B42" s="426" t="s">
        <v>65</v>
      </c>
      <c r="C42" s="444" t="s">
        <v>32</v>
      </c>
      <c r="D42" s="464">
        <v>11699442.43</v>
      </c>
      <c r="E42" s="464">
        <v>11795305.880000001</v>
      </c>
      <c r="F42" s="464">
        <v>0</v>
      </c>
      <c r="G42" s="457">
        <v>0</v>
      </c>
      <c r="H42" s="423">
        <v>95863.45</v>
      </c>
      <c r="I42" s="42"/>
      <c r="J42" s="43"/>
      <c r="K42" s="18"/>
    </row>
    <row r="43" spans="2:11" ht="13.5" customHeight="1" thickBot="1" x14ac:dyDescent="0.25">
      <c r="B43" s="428" t="s">
        <v>66</v>
      </c>
      <c r="C43" s="445" t="s">
        <v>33</v>
      </c>
      <c r="D43" s="466">
        <v>2154118.9300000002</v>
      </c>
      <c r="E43" s="460">
        <v>2223466.62</v>
      </c>
      <c r="F43" s="466">
        <v>0</v>
      </c>
      <c r="G43" s="459">
        <v>0</v>
      </c>
      <c r="H43" s="430">
        <v>69347.69</v>
      </c>
      <c r="I43" s="42"/>
      <c r="J43" s="43"/>
    </row>
    <row r="44" spans="2:11" ht="13.5" customHeight="1" x14ac:dyDescent="0.2">
      <c r="B44" s="434" t="s">
        <v>67</v>
      </c>
      <c r="C44" s="444" t="s">
        <v>34</v>
      </c>
      <c r="D44" s="467">
        <v>6451702.4900000002</v>
      </c>
      <c r="E44" s="453">
        <v>6695396.2800000003</v>
      </c>
      <c r="F44" s="467">
        <v>0</v>
      </c>
      <c r="G44" s="475">
        <v>0</v>
      </c>
      <c r="H44" s="433">
        <v>243693.79</v>
      </c>
      <c r="I44" s="42"/>
      <c r="J44" s="43"/>
    </row>
    <row r="45" spans="2:11" ht="15" customHeight="1" x14ac:dyDescent="0.2">
      <c r="B45" s="426" t="s">
        <v>89</v>
      </c>
      <c r="C45" s="425" t="s">
        <v>35</v>
      </c>
      <c r="D45" s="458">
        <v>3306043.93</v>
      </c>
      <c r="E45" s="453">
        <v>3306635.15</v>
      </c>
      <c r="F45" s="458">
        <v>0</v>
      </c>
      <c r="G45" s="458">
        <v>0</v>
      </c>
      <c r="H45" s="423">
        <v>591.22</v>
      </c>
      <c r="I45" s="42"/>
      <c r="J45" s="43"/>
    </row>
    <row r="46" spans="2:11" ht="15" customHeight="1" x14ac:dyDescent="0.2">
      <c r="B46" s="426" t="s">
        <v>68</v>
      </c>
      <c r="C46" s="425" t="s">
        <v>36</v>
      </c>
      <c r="D46" s="456">
        <v>7761735.8899999997</v>
      </c>
      <c r="E46" s="453">
        <v>7838444.5099999998</v>
      </c>
      <c r="F46" s="458">
        <v>0</v>
      </c>
      <c r="G46" s="458">
        <v>0</v>
      </c>
      <c r="H46" s="423">
        <v>76708.62</v>
      </c>
      <c r="I46" s="45"/>
      <c r="J46" s="45"/>
    </row>
    <row r="47" spans="2:11" ht="15" customHeight="1" thickBot="1" x14ac:dyDescent="0.25">
      <c r="B47" s="428" t="s">
        <v>69</v>
      </c>
      <c r="C47" s="442" t="s">
        <v>37</v>
      </c>
      <c r="D47" s="465">
        <v>11070186.460000001</v>
      </c>
      <c r="E47" s="460">
        <v>10939095.050000001</v>
      </c>
      <c r="F47" s="465">
        <v>0</v>
      </c>
      <c r="G47" s="479">
        <v>0</v>
      </c>
      <c r="H47" s="446">
        <v>-131091.41</v>
      </c>
      <c r="I47" s="45"/>
      <c r="J47" s="29"/>
    </row>
    <row r="48" spans="2:11" ht="15" customHeight="1" thickBot="1" x14ac:dyDescent="0.25">
      <c r="B48" s="447" t="s">
        <v>70</v>
      </c>
      <c r="C48" s="448" t="s">
        <v>38</v>
      </c>
      <c r="D48" s="468">
        <v>24796708.620000001</v>
      </c>
      <c r="E48" s="469">
        <f>D48+H48</f>
        <v>25068415.640000001</v>
      </c>
      <c r="F48" s="480">
        <v>0</v>
      </c>
      <c r="G48" s="481">
        <v>0</v>
      </c>
      <c r="H48" s="449">
        <v>271707.02</v>
      </c>
      <c r="I48" s="45"/>
      <c r="J48" s="29"/>
    </row>
    <row r="49" spans="1:10" ht="14.25" customHeight="1" thickBot="1" x14ac:dyDescent="0.25">
      <c r="A49" s="19"/>
      <c r="B49" s="809" t="s">
        <v>40</v>
      </c>
      <c r="C49" s="810"/>
      <c r="D49" s="470">
        <f>SUM(D13:D48)</f>
        <v>911148506.38999963</v>
      </c>
      <c r="E49" s="471">
        <f>SUM(E13:E48)</f>
        <v>924820624.61999965</v>
      </c>
      <c r="F49" s="450"/>
      <c r="G49" s="451"/>
      <c r="H49" s="451"/>
      <c r="I49" s="45"/>
      <c r="J49" s="22"/>
    </row>
    <row r="50" spans="1:10" ht="10.5" customHeight="1" x14ac:dyDescent="0.2">
      <c r="A50" s="19"/>
      <c r="B50" s="19"/>
      <c r="C50" s="85"/>
      <c r="D50" s="19"/>
      <c r="E50" s="19"/>
      <c r="F50" s="50"/>
      <c r="G50" s="50"/>
      <c r="H50" s="50"/>
      <c r="I50" s="45"/>
      <c r="J50" s="22"/>
    </row>
    <row r="51" spans="1:10" ht="12.75" customHeight="1" x14ac:dyDescent="0.25">
      <c r="A51" s="46"/>
      <c r="B51" s="338"/>
      <c r="C51" s="541"/>
      <c r="D51" s="46"/>
      <c r="E51" s="417"/>
      <c r="F51" s="411"/>
      <c r="G51" s="411"/>
      <c r="H51" s="412"/>
      <c r="I51" s="45"/>
      <c r="J51" s="22"/>
    </row>
    <row r="52" spans="1:10" ht="12" customHeight="1" x14ac:dyDescent="0.2">
      <c r="A52" s="2"/>
      <c r="B52" s="397"/>
      <c r="C52" s="48"/>
      <c r="D52" s="48"/>
      <c r="E52" s="46"/>
      <c r="F52" s="46"/>
      <c r="G52" s="46"/>
      <c r="H52" s="46"/>
    </row>
    <row r="53" spans="1:10" ht="15.75" customHeight="1" x14ac:dyDescent="0.2">
      <c r="A53" s="2"/>
      <c r="B53" s="394"/>
      <c r="C53" s="28"/>
      <c r="D53" s="791"/>
      <c r="E53" s="791"/>
      <c r="F53" s="28"/>
      <c r="G53" s="51"/>
      <c r="H53" s="51"/>
    </row>
    <row r="54" spans="1:10" ht="12" customHeight="1" x14ac:dyDescent="0.2">
      <c r="A54" s="2"/>
      <c r="B54" s="2"/>
      <c r="C54" s="28"/>
      <c r="D54" s="48"/>
      <c r="E54" s="48"/>
      <c r="F54" s="28"/>
      <c r="G54" s="415"/>
      <c r="H54" s="415"/>
    </row>
    <row r="55" spans="1:10" ht="9.75" customHeight="1" x14ac:dyDescent="0.2">
      <c r="B55" s="46"/>
      <c r="C55" s="46"/>
      <c r="D55" s="783"/>
      <c r="E55" s="783"/>
      <c r="F55" s="46"/>
      <c r="G55" s="46"/>
      <c r="H55" s="413"/>
      <c r="I55" s="2"/>
    </row>
    <row r="56" spans="1:10" ht="12.75" customHeight="1" x14ac:dyDescent="0.2">
      <c r="A56" s="45"/>
      <c r="B56" s="806" t="s">
        <v>74</v>
      </c>
      <c r="C56" s="806"/>
      <c r="D56" s="806"/>
      <c r="E56" s="806"/>
      <c r="F56" s="806"/>
      <c r="G56" s="806"/>
      <c r="H56" s="806"/>
      <c r="I56" s="19"/>
    </row>
    <row r="57" spans="1:10" ht="12" customHeight="1" x14ac:dyDescent="0.2">
      <c r="B57" s="807" t="s">
        <v>75</v>
      </c>
      <c r="C57" s="807"/>
      <c r="D57" s="807"/>
      <c r="E57" s="807"/>
      <c r="F57" s="807"/>
      <c r="G57" s="807"/>
      <c r="H57" s="807"/>
    </row>
    <row r="58" spans="1:10" ht="10.5" customHeight="1" x14ac:dyDescent="0.2">
      <c r="B58" s="808" t="s">
        <v>72</v>
      </c>
      <c r="C58" s="808"/>
      <c r="D58" s="808"/>
      <c r="E58" s="808"/>
      <c r="F58" s="808"/>
      <c r="G58" s="808"/>
      <c r="H58" s="808"/>
    </row>
    <row r="59" spans="1:10" ht="12.75" customHeight="1" x14ac:dyDescent="0.2">
      <c r="B59" s="254"/>
      <c r="C59" s="254"/>
      <c r="D59" s="254"/>
      <c r="E59" s="254"/>
      <c r="F59" s="254"/>
      <c r="G59" s="254"/>
      <c r="H59" s="254"/>
    </row>
    <row r="60" spans="1:10" x14ac:dyDescent="0.2">
      <c r="B60" s="119"/>
      <c r="C60" s="119"/>
      <c r="D60" s="119"/>
      <c r="E60" s="119"/>
      <c r="F60" s="119"/>
      <c r="G60" s="119"/>
      <c r="H60" s="119"/>
    </row>
    <row r="64" spans="1:10" x14ac:dyDescent="0.2">
      <c r="C64" s="257"/>
      <c r="D64" s="257"/>
      <c r="E64" s="257"/>
      <c r="F64" s="257"/>
      <c r="G64" s="257"/>
      <c r="H64" s="257"/>
      <c r="I64" s="257"/>
    </row>
    <row r="65" spans="3:9" x14ac:dyDescent="0.2">
      <c r="C65" s="256"/>
      <c r="D65" s="256"/>
      <c r="E65" s="256"/>
      <c r="F65" s="256"/>
      <c r="G65" s="256"/>
      <c r="H65" s="256"/>
      <c r="I65" s="256"/>
    </row>
  </sheetData>
  <mergeCells count="9">
    <mergeCell ref="B56:H56"/>
    <mergeCell ref="B57:H57"/>
    <mergeCell ref="B58:H58"/>
    <mergeCell ref="B4:H4"/>
    <mergeCell ref="B5:H5"/>
    <mergeCell ref="B8:H9"/>
    <mergeCell ref="B49:C49"/>
    <mergeCell ref="D53:E53"/>
    <mergeCell ref="D55:E55"/>
  </mergeCells>
  <pageMargins left="0.59055118110236227" right="0.59055118110236227" top="0.31496062992125984" bottom="0.39370078740157483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4"/>
  <sheetViews>
    <sheetView topLeftCell="A25" workbookViewId="0">
      <selection activeCell="E47" sqref="E47"/>
    </sheetView>
  </sheetViews>
  <sheetFormatPr defaultColWidth="9.140625" defaultRowHeight="12.75" x14ac:dyDescent="0.2"/>
  <cols>
    <col min="1" max="1" width="12" style="1" customWidth="1"/>
    <col min="2" max="2" width="20.28515625" style="1" customWidth="1"/>
    <col min="3" max="3" width="56" style="1" customWidth="1"/>
    <col min="4" max="4" width="20" style="1" customWidth="1"/>
    <col min="5" max="5" width="19.140625" style="1" customWidth="1"/>
    <col min="6" max="6" width="19" style="1" customWidth="1"/>
    <col min="7" max="7" width="17.42578125" style="1" customWidth="1"/>
    <col min="8" max="8" width="20" style="1" customWidth="1"/>
    <col min="9" max="9" width="16.28515625" style="1" customWidth="1"/>
    <col min="10" max="10" width="21.7109375" style="1" customWidth="1"/>
    <col min="11" max="11" width="14.85546875" style="1" customWidth="1"/>
    <col min="12" max="12" width="16.85546875" style="1" customWidth="1"/>
    <col min="13" max="16384" width="9.140625" style="1"/>
  </cols>
  <sheetData>
    <row r="1" spans="1:12" ht="17.25" customHeight="1" x14ac:dyDescent="0.2"/>
    <row r="2" spans="1:12" ht="30.75" customHeight="1" x14ac:dyDescent="0.2">
      <c r="D2" s="45"/>
      <c r="E2" s="45"/>
    </row>
    <row r="3" spans="1:12" ht="19.5" customHeight="1" x14ac:dyDescent="0.2">
      <c r="D3" s="544"/>
      <c r="E3" s="544"/>
    </row>
    <row r="4" spans="1:12" ht="12.75" customHeight="1" x14ac:dyDescent="0.2">
      <c r="B4" s="782" t="s">
        <v>0</v>
      </c>
      <c r="C4" s="782"/>
      <c r="D4" s="782"/>
      <c r="E4" s="782"/>
      <c r="F4" s="782"/>
      <c r="G4" s="782"/>
      <c r="H4" s="782"/>
    </row>
    <row r="5" spans="1:12" ht="12" customHeight="1" x14ac:dyDescent="0.2">
      <c r="B5" s="783" t="s">
        <v>1</v>
      </c>
      <c r="C5" s="783"/>
      <c r="D5" s="783"/>
      <c r="E5" s="783"/>
      <c r="F5" s="783"/>
      <c r="G5" s="783"/>
      <c r="H5" s="783"/>
    </row>
    <row r="6" spans="1:12" ht="11.25" customHeight="1" x14ac:dyDescent="0.2">
      <c r="B6" s="51"/>
      <c r="C6" s="51"/>
      <c r="D6" s="51"/>
      <c r="E6" s="51"/>
      <c r="F6" s="51"/>
      <c r="G6" s="51"/>
      <c r="H6" s="51"/>
    </row>
    <row r="7" spans="1:12" ht="8.25" customHeight="1" x14ac:dyDescent="0.2">
      <c r="B7" s="784" t="s">
        <v>105</v>
      </c>
      <c r="C7" s="784"/>
      <c r="D7" s="784"/>
      <c r="E7" s="784"/>
      <c r="F7" s="784"/>
      <c r="G7" s="784"/>
      <c r="H7" s="784"/>
    </row>
    <row r="8" spans="1:12" ht="10.5" customHeight="1" x14ac:dyDescent="0.2">
      <c r="B8" s="784"/>
      <c r="C8" s="784"/>
      <c r="D8" s="784"/>
      <c r="E8" s="784"/>
      <c r="F8" s="784"/>
      <c r="G8" s="784"/>
      <c r="H8" s="784"/>
    </row>
    <row r="9" spans="1:12" ht="11.25" customHeight="1" thickBot="1" x14ac:dyDescent="0.25">
      <c r="B9" s="117"/>
      <c r="C9" s="117"/>
      <c r="D9" s="117"/>
      <c r="E9" s="117"/>
      <c r="F9" s="117"/>
      <c r="G9" s="117"/>
      <c r="H9" s="117"/>
    </row>
    <row r="10" spans="1:12" ht="16.5" customHeight="1" thickBot="1" x14ac:dyDescent="0.25">
      <c r="A10" s="2"/>
      <c r="B10" s="3" t="s">
        <v>41</v>
      </c>
      <c r="C10" s="52" t="s">
        <v>2</v>
      </c>
      <c r="D10" s="3" t="s">
        <v>77</v>
      </c>
      <c r="E10" s="52" t="s">
        <v>79</v>
      </c>
      <c r="F10" s="3" t="s">
        <v>78</v>
      </c>
      <c r="G10" s="3" t="s">
        <v>80</v>
      </c>
      <c r="H10" s="3" t="s">
        <v>3</v>
      </c>
    </row>
    <row r="11" spans="1:12" x14ac:dyDescent="0.2">
      <c r="B11" s="44" t="s">
        <v>42</v>
      </c>
      <c r="C11" s="572" t="s">
        <v>4</v>
      </c>
      <c r="D11" s="545">
        <v>94228813.140000001</v>
      </c>
      <c r="E11" s="284">
        <v>94528168.159999996</v>
      </c>
      <c r="F11" s="545">
        <v>0</v>
      </c>
      <c r="G11" s="545">
        <v>0</v>
      </c>
      <c r="H11" s="556">
        <v>299355.02</v>
      </c>
      <c r="J11" s="5"/>
    </row>
    <row r="12" spans="1:12" x14ac:dyDescent="0.2">
      <c r="B12" s="15" t="s">
        <v>43</v>
      </c>
      <c r="C12" s="573" t="s">
        <v>5</v>
      </c>
      <c r="D12" s="546">
        <v>15087805.710000001</v>
      </c>
      <c r="E12" s="284">
        <v>15138856.93</v>
      </c>
      <c r="F12" s="547">
        <v>0</v>
      </c>
      <c r="G12" s="545">
        <v>0</v>
      </c>
      <c r="H12" s="557">
        <v>51051.22</v>
      </c>
      <c r="I12" s="6"/>
      <c r="J12" s="7"/>
    </row>
    <row r="13" spans="1:12" x14ac:dyDescent="0.2">
      <c r="B13" s="15" t="s">
        <v>44</v>
      </c>
      <c r="C13" s="573" t="s">
        <v>6</v>
      </c>
      <c r="D13" s="546">
        <v>67545328.780000001</v>
      </c>
      <c r="E13" s="284">
        <v>67307072.890000001</v>
      </c>
      <c r="F13" s="547">
        <v>0</v>
      </c>
      <c r="G13" s="545">
        <v>0</v>
      </c>
      <c r="H13" s="586">
        <v>-238255.89</v>
      </c>
      <c r="I13" s="8"/>
    </row>
    <row r="14" spans="1:12" x14ac:dyDescent="0.2">
      <c r="B14" s="15" t="s">
        <v>45</v>
      </c>
      <c r="C14" s="573" t="s">
        <v>7</v>
      </c>
      <c r="D14" s="546">
        <v>2349205.46</v>
      </c>
      <c r="E14" s="284">
        <v>2356547.69</v>
      </c>
      <c r="F14" s="546">
        <v>0</v>
      </c>
      <c r="G14" s="545">
        <v>0</v>
      </c>
      <c r="H14" s="558">
        <v>7342.23</v>
      </c>
      <c r="I14" s="19"/>
      <c r="J14" s="35"/>
      <c r="K14" s="9"/>
      <c r="L14" s="9" t="s">
        <v>8</v>
      </c>
    </row>
    <row r="15" spans="1:12" x14ac:dyDescent="0.2">
      <c r="B15" s="15" t="s">
        <v>46</v>
      </c>
      <c r="C15" s="573" t="s">
        <v>129</v>
      </c>
      <c r="D15" s="321">
        <v>30516421.5</v>
      </c>
      <c r="E15" s="284">
        <v>28243705.239999998</v>
      </c>
      <c r="F15" s="547">
        <v>0</v>
      </c>
      <c r="G15" s="593">
        <v>-2546110.21</v>
      </c>
      <c r="H15" s="557">
        <v>273393.95</v>
      </c>
      <c r="I15" s="36"/>
      <c r="J15" s="37"/>
      <c r="K15" s="10"/>
      <c r="L15" s="48"/>
    </row>
    <row r="16" spans="1:12" x14ac:dyDescent="0.2">
      <c r="B16" s="15" t="s">
        <v>47</v>
      </c>
      <c r="C16" s="573" t="s">
        <v>10</v>
      </c>
      <c r="D16" s="546">
        <v>34878229.219999999</v>
      </c>
      <c r="E16" s="284">
        <v>34493094.439999998</v>
      </c>
      <c r="F16" s="547">
        <v>0</v>
      </c>
      <c r="G16" s="545">
        <v>0</v>
      </c>
      <c r="H16" s="586">
        <v>-385134.78</v>
      </c>
      <c r="I16" s="38"/>
      <c r="J16" s="35"/>
      <c r="K16" s="10"/>
      <c r="L16" s="11"/>
    </row>
    <row r="17" spans="2:12" x14ac:dyDescent="0.2">
      <c r="B17" s="15" t="s">
        <v>48</v>
      </c>
      <c r="C17" s="30" t="s">
        <v>11</v>
      </c>
      <c r="D17" s="546">
        <v>108016406.19</v>
      </c>
      <c r="E17" s="284">
        <v>108303844.33</v>
      </c>
      <c r="F17" s="547">
        <v>0</v>
      </c>
      <c r="G17" s="545">
        <v>0</v>
      </c>
      <c r="H17" s="557">
        <v>287438.14</v>
      </c>
      <c r="I17" s="19"/>
      <c r="J17" s="19"/>
      <c r="K17" s="48"/>
    </row>
    <row r="18" spans="2:12" x14ac:dyDescent="0.2">
      <c r="B18" s="15" t="s">
        <v>49</v>
      </c>
      <c r="C18" s="30" t="s">
        <v>130</v>
      </c>
      <c r="D18" s="281">
        <v>418287.25</v>
      </c>
      <c r="E18" s="284">
        <v>165412.91</v>
      </c>
      <c r="F18" s="546">
        <v>5221948.43</v>
      </c>
      <c r="G18" s="594">
        <v>-5484799.71</v>
      </c>
      <c r="H18" s="558">
        <v>9976.94</v>
      </c>
      <c r="I18" s="19"/>
      <c r="J18" s="19"/>
      <c r="K18" s="12"/>
      <c r="L18" s="48"/>
    </row>
    <row r="19" spans="2:12" x14ac:dyDescent="0.2">
      <c r="B19" s="15" t="s">
        <v>50</v>
      </c>
      <c r="C19" s="30" t="s">
        <v>13</v>
      </c>
      <c r="D19" s="281">
        <v>136073480.53</v>
      </c>
      <c r="E19" s="284">
        <v>141891241.12</v>
      </c>
      <c r="F19" s="546">
        <v>4391578.49</v>
      </c>
      <c r="G19" s="545">
        <v>0</v>
      </c>
      <c r="H19" s="558">
        <v>1426182.1</v>
      </c>
      <c r="I19" s="36"/>
      <c r="J19" s="37"/>
      <c r="K19" s="12"/>
      <c r="L19" s="48"/>
    </row>
    <row r="20" spans="2:12" x14ac:dyDescent="0.2">
      <c r="B20" s="15" t="s">
        <v>51</v>
      </c>
      <c r="C20" s="30" t="s">
        <v>14</v>
      </c>
      <c r="D20" s="283">
        <v>12165135.289999999</v>
      </c>
      <c r="E20" s="284">
        <v>12206762.6</v>
      </c>
      <c r="F20" s="545">
        <v>0</v>
      </c>
      <c r="G20" s="545">
        <v>0</v>
      </c>
      <c r="H20" s="558">
        <v>41627.31</v>
      </c>
      <c r="I20" s="19"/>
      <c r="J20" s="19"/>
      <c r="K20" s="10"/>
      <c r="L20" s="53"/>
    </row>
    <row r="21" spans="2:12" x14ac:dyDescent="0.2">
      <c r="B21" s="15" t="s">
        <v>52</v>
      </c>
      <c r="C21" s="30" t="s">
        <v>15</v>
      </c>
      <c r="D21" s="546">
        <v>971386.64</v>
      </c>
      <c r="E21" s="284">
        <v>974410.17</v>
      </c>
      <c r="F21" s="545">
        <v>0</v>
      </c>
      <c r="G21" s="545">
        <v>0</v>
      </c>
      <c r="H21" s="558">
        <v>3023.53</v>
      </c>
      <c r="I21" s="19"/>
      <c r="J21" s="19"/>
      <c r="K21" s="10"/>
      <c r="L21" s="48"/>
    </row>
    <row r="22" spans="2:12" x14ac:dyDescent="0.2">
      <c r="B22" s="15" t="s">
        <v>53</v>
      </c>
      <c r="C22" s="30" t="s">
        <v>16</v>
      </c>
      <c r="D22" s="546">
        <v>43389751.939999998</v>
      </c>
      <c r="E22" s="284">
        <v>43532712.140000001</v>
      </c>
      <c r="F22" s="545">
        <v>0</v>
      </c>
      <c r="G22" s="545">
        <v>0</v>
      </c>
      <c r="H22" s="559">
        <v>142960.20000000001</v>
      </c>
      <c r="I22" s="19"/>
      <c r="J22" s="19"/>
      <c r="K22" s="10"/>
      <c r="L22" s="53"/>
    </row>
    <row r="23" spans="2:12" x14ac:dyDescent="0.2">
      <c r="B23" s="15" t="s">
        <v>46</v>
      </c>
      <c r="C23" s="30" t="s">
        <v>82</v>
      </c>
      <c r="D23" s="285">
        <v>3854049.55</v>
      </c>
      <c r="E23" s="284">
        <v>3593097.24</v>
      </c>
      <c r="F23" s="545">
        <v>3005.36</v>
      </c>
      <c r="G23" s="595">
        <v>-298110.90999999997</v>
      </c>
      <c r="H23" s="560">
        <v>34153.24</v>
      </c>
      <c r="I23" s="19"/>
      <c r="J23" s="19"/>
      <c r="K23" s="13"/>
      <c r="L23" s="14"/>
    </row>
    <row r="24" spans="2:12" x14ac:dyDescent="0.2">
      <c r="B24" s="15" t="s">
        <v>54</v>
      </c>
      <c r="C24" s="30" t="s">
        <v>17</v>
      </c>
      <c r="D24" s="283">
        <v>53264999.189999998</v>
      </c>
      <c r="E24" s="284">
        <v>46986780.240000002</v>
      </c>
      <c r="F24" s="545">
        <v>0</v>
      </c>
      <c r="G24" s="545">
        <v>0</v>
      </c>
      <c r="H24" s="586">
        <v>-6278218.9500000002</v>
      </c>
      <c r="I24" s="19"/>
      <c r="J24" s="39"/>
      <c r="K24" s="10"/>
      <c r="L24" s="14"/>
    </row>
    <row r="25" spans="2:12" ht="15" customHeight="1" x14ac:dyDescent="0.2">
      <c r="B25" s="15" t="s">
        <v>55</v>
      </c>
      <c r="C25" s="30" t="s">
        <v>18</v>
      </c>
      <c r="D25" s="281">
        <v>16124767.27</v>
      </c>
      <c r="E25" s="284">
        <v>16159397.220000001</v>
      </c>
      <c r="F25" s="545">
        <v>0</v>
      </c>
      <c r="G25" s="545">
        <v>0</v>
      </c>
      <c r="H25" s="555">
        <v>34629.949999999997</v>
      </c>
      <c r="I25" s="19"/>
      <c r="J25" s="19"/>
      <c r="K25" s="10"/>
      <c r="L25" s="14"/>
    </row>
    <row r="26" spans="2:12" ht="14.25" customHeight="1" x14ac:dyDescent="0.2">
      <c r="B26" s="15" t="s">
        <v>85</v>
      </c>
      <c r="C26" s="30" t="s">
        <v>19</v>
      </c>
      <c r="D26" s="321">
        <v>17580162.800000001</v>
      </c>
      <c r="E26" s="284">
        <v>15539392.43</v>
      </c>
      <c r="F26" s="281">
        <v>0</v>
      </c>
      <c r="G26" s="545">
        <v>0</v>
      </c>
      <c r="H26" s="587">
        <v>-2040770.37</v>
      </c>
      <c r="I26" s="20"/>
      <c r="J26" s="49"/>
    </row>
    <row r="27" spans="2:12" ht="13.5" customHeight="1" x14ac:dyDescent="0.2">
      <c r="B27" s="15" t="s">
        <v>49</v>
      </c>
      <c r="C27" s="30" t="s">
        <v>20</v>
      </c>
      <c r="D27" s="281">
        <v>1378.05</v>
      </c>
      <c r="E27" s="284">
        <v>283.67</v>
      </c>
      <c r="F27" s="285">
        <v>0</v>
      </c>
      <c r="G27" s="594">
        <v>-1101</v>
      </c>
      <c r="H27" s="560">
        <v>6.62</v>
      </c>
      <c r="I27" s="49"/>
      <c r="J27" s="49"/>
    </row>
    <row r="28" spans="2:12" x14ac:dyDescent="0.2">
      <c r="B28" s="4" t="s">
        <v>57</v>
      </c>
      <c r="C28" s="30" t="s">
        <v>21</v>
      </c>
      <c r="D28" s="281">
        <v>28559957.93</v>
      </c>
      <c r="E28" s="284">
        <v>28565185.75</v>
      </c>
      <c r="F28" s="283">
        <v>0</v>
      </c>
      <c r="G28" s="545">
        <v>0</v>
      </c>
      <c r="H28" s="561">
        <v>5227.82</v>
      </c>
      <c r="I28" s="21"/>
      <c r="J28" s="49"/>
    </row>
    <row r="29" spans="2:12" ht="13.5" thickBot="1" x14ac:dyDescent="0.25">
      <c r="B29" s="4" t="s">
        <v>58</v>
      </c>
      <c r="C29" s="575" t="s">
        <v>22</v>
      </c>
      <c r="D29" s="283">
        <v>12596146.439999999</v>
      </c>
      <c r="E29" s="282">
        <v>10988301.99</v>
      </c>
      <c r="F29" s="547">
        <v>0</v>
      </c>
      <c r="G29" s="546">
        <v>0</v>
      </c>
      <c r="H29" s="586">
        <v>-1607844.45</v>
      </c>
      <c r="I29" s="21"/>
      <c r="J29" s="578"/>
    </row>
    <row r="30" spans="2:12" x14ac:dyDescent="0.2">
      <c r="B30" s="57" t="s">
        <v>59</v>
      </c>
      <c r="C30" s="574" t="s">
        <v>23</v>
      </c>
      <c r="D30" s="277">
        <v>16563032.560000001</v>
      </c>
      <c r="E30" s="278">
        <v>16601195.890000001</v>
      </c>
      <c r="F30" s="279">
        <v>0</v>
      </c>
      <c r="G30" s="280">
        <v>0</v>
      </c>
      <c r="H30" s="562">
        <v>38163.33</v>
      </c>
      <c r="I30" s="49"/>
      <c r="J30" s="40"/>
    </row>
    <row r="31" spans="2:12" x14ac:dyDescent="0.2">
      <c r="B31" s="23" t="s">
        <v>86</v>
      </c>
      <c r="C31" s="575" t="s">
        <v>24</v>
      </c>
      <c r="D31" s="281">
        <v>50657248.009999998</v>
      </c>
      <c r="E31" s="282">
        <v>51118216.990000002</v>
      </c>
      <c r="F31" s="283">
        <v>0</v>
      </c>
      <c r="G31" s="283">
        <v>0</v>
      </c>
      <c r="H31" s="563">
        <v>460968.98</v>
      </c>
      <c r="I31" s="49"/>
      <c r="J31" s="49"/>
    </row>
    <row r="32" spans="2:12" x14ac:dyDescent="0.2">
      <c r="B32" s="25" t="s">
        <v>61</v>
      </c>
      <c r="C32" s="30" t="s">
        <v>25</v>
      </c>
      <c r="D32" s="281">
        <v>9011830.25</v>
      </c>
      <c r="E32" s="284">
        <v>9015854.3399999999</v>
      </c>
      <c r="F32" s="283">
        <v>0</v>
      </c>
      <c r="G32" s="283">
        <v>0</v>
      </c>
      <c r="H32" s="563">
        <v>4024.09</v>
      </c>
      <c r="I32" s="41"/>
      <c r="J32" s="49"/>
    </row>
    <row r="33" spans="1:11" x14ac:dyDescent="0.2">
      <c r="B33" s="4" t="s">
        <v>87</v>
      </c>
      <c r="C33" s="30" t="s">
        <v>26</v>
      </c>
      <c r="D33" s="285">
        <v>8561615.1699999999</v>
      </c>
      <c r="E33" s="284">
        <v>8467451.0700000003</v>
      </c>
      <c r="F33" s="281">
        <v>0</v>
      </c>
      <c r="G33" s="283">
        <v>0</v>
      </c>
      <c r="H33" s="587">
        <v>-94164.1</v>
      </c>
      <c r="I33" s="49"/>
      <c r="J33" s="49"/>
    </row>
    <row r="34" spans="1:11" ht="15" customHeight="1" x14ac:dyDescent="0.2">
      <c r="B34" s="4" t="s">
        <v>62</v>
      </c>
      <c r="C34" s="30" t="s">
        <v>27</v>
      </c>
      <c r="D34" s="285">
        <v>21902455.920000002</v>
      </c>
      <c r="E34" s="284">
        <v>19605625.920000002</v>
      </c>
      <c r="F34" s="281">
        <v>0</v>
      </c>
      <c r="G34" s="283">
        <v>0</v>
      </c>
      <c r="H34" s="587">
        <v>-2296830</v>
      </c>
      <c r="I34" s="20"/>
      <c r="J34" s="40"/>
    </row>
    <row r="35" spans="1:11" ht="15.75" customHeight="1" x14ac:dyDescent="0.2">
      <c r="B35" s="4" t="s">
        <v>63</v>
      </c>
      <c r="C35" s="30" t="s">
        <v>28</v>
      </c>
      <c r="D35" s="285">
        <v>21752887.550000001</v>
      </c>
      <c r="E35" s="285">
        <f>D35+H35</f>
        <v>19401968.449999999</v>
      </c>
      <c r="F35" s="286">
        <v>0</v>
      </c>
      <c r="G35" s="283">
        <v>0</v>
      </c>
      <c r="H35" s="588">
        <v>-2350919.1</v>
      </c>
      <c r="I35" s="41"/>
      <c r="J35" s="49"/>
    </row>
    <row r="36" spans="1:11" ht="15.75" customHeight="1" x14ac:dyDescent="0.2">
      <c r="B36" s="4" t="s">
        <v>95</v>
      </c>
      <c r="C36" s="30" t="s">
        <v>29</v>
      </c>
      <c r="D36" s="281">
        <v>13613499.84</v>
      </c>
      <c r="E36" s="287">
        <v>12554345.109999999</v>
      </c>
      <c r="F36" s="283">
        <v>0</v>
      </c>
      <c r="G36" s="283">
        <v>0</v>
      </c>
      <c r="H36" s="589">
        <v>-1059154.73</v>
      </c>
      <c r="I36" s="42"/>
      <c r="J36" s="43"/>
      <c r="K36" s="16"/>
    </row>
    <row r="37" spans="1:11" ht="14.25" customHeight="1" x14ac:dyDescent="0.2">
      <c r="B37" s="4" t="s">
        <v>88</v>
      </c>
      <c r="C37" s="576" t="s">
        <v>30</v>
      </c>
      <c r="D37" s="285">
        <v>11297670.199999999</v>
      </c>
      <c r="E37" s="281">
        <f>D37+H37</f>
        <v>11391155.43</v>
      </c>
      <c r="F37" s="285">
        <v>0</v>
      </c>
      <c r="G37" s="283">
        <v>0</v>
      </c>
      <c r="H37" s="564">
        <v>93485.23</v>
      </c>
      <c r="I37" s="42"/>
      <c r="J37" s="43" t="s">
        <v>76</v>
      </c>
      <c r="K37" s="17"/>
    </row>
    <row r="38" spans="1:11" ht="14.25" customHeight="1" thickBot="1" x14ac:dyDescent="0.25">
      <c r="B38" s="27" t="s">
        <v>71</v>
      </c>
      <c r="C38" s="31" t="s">
        <v>39</v>
      </c>
      <c r="D38" s="288">
        <v>20852958.960000001</v>
      </c>
      <c r="E38" s="289">
        <v>23024191.93</v>
      </c>
      <c r="F38" s="290">
        <v>1935021.35</v>
      </c>
      <c r="G38" s="270">
        <v>0</v>
      </c>
      <c r="H38" s="565">
        <v>236211.62</v>
      </c>
      <c r="I38" s="42"/>
      <c r="J38" s="43"/>
      <c r="K38" s="17"/>
    </row>
    <row r="39" spans="1:11" ht="15" customHeight="1" x14ac:dyDescent="0.2">
      <c r="B39" s="23" t="s">
        <v>64</v>
      </c>
      <c r="C39" s="577" t="s">
        <v>31</v>
      </c>
      <c r="D39" s="291">
        <v>5118954.1500000004</v>
      </c>
      <c r="E39" s="291">
        <v>5140608</v>
      </c>
      <c r="F39" s="291">
        <v>0</v>
      </c>
      <c r="G39" s="279">
        <v>0</v>
      </c>
      <c r="H39" s="566">
        <v>21653.85</v>
      </c>
      <c r="I39" s="42"/>
      <c r="J39" s="43"/>
      <c r="K39" s="17"/>
    </row>
    <row r="40" spans="1:11" ht="15" customHeight="1" x14ac:dyDescent="0.2">
      <c r="B40" s="4" t="s">
        <v>65</v>
      </c>
      <c r="C40" s="55" t="s">
        <v>32</v>
      </c>
      <c r="D40" s="287">
        <v>11795305.880000001</v>
      </c>
      <c r="E40" s="287">
        <v>11879886.550000001</v>
      </c>
      <c r="F40" s="287">
        <v>0</v>
      </c>
      <c r="G40" s="283">
        <v>0</v>
      </c>
      <c r="H40" s="567">
        <v>84580.67</v>
      </c>
      <c r="I40" s="42"/>
      <c r="J40" s="43"/>
      <c r="K40" s="18"/>
    </row>
    <row r="41" spans="1:11" ht="13.5" customHeight="1" thickBot="1" x14ac:dyDescent="0.25">
      <c r="B41" s="47" t="s">
        <v>66</v>
      </c>
      <c r="C41" s="56" t="s">
        <v>33</v>
      </c>
      <c r="D41" s="289">
        <v>2223466.62</v>
      </c>
      <c r="E41" s="271">
        <v>1963681.02</v>
      </c>
      <c r="F41" s="289">
        <v>0</v>
      </c>
      <c r="G41" s="270">
        <v>0</v>
      </c>
      <c r="H41" s="590">
        <v>-259785.60000000001</v>
      </c>
      <c r="I41" s="42"/>
      <c r="J41" s="43"/>
    </row>
    <row r="42" spans="1:11" ht="13.5" customHeight="1" x14ac:dyDescent="0.2">
      <c r="B42" s="23" t="s">
        <v>67</v>
      </c>
      <c r="C42" s="55" t="s">
        <v>34</v>
      </c>
      <c r="D42" s="291">
        <v>6695396.2800000003</v>
      </c>
      <c r="E42" s="284">
        <f>D42+H42</f>
        <v>5951767.0500000007</v>
      </c>
      <c r="F42" s="291">
        <v>0</v>
      </c>
      <c r="G42" s="279">
        <v>0</v>
      </c>
      <c r="H42" s="591">
        <v>-743629.23</v>
      </c>
      <c r="I42" s="42"/>
      <c r="J42" s="43"/>
    </row>
    <row r="43" spans="1:11" ht="15" customHeight="1" x14ac:dyDescent="0.2">
      <c r="B43" s="4" t="s">
        <v>89</v>
      </c>
      <c r="C43" s="30" t="s">
        <v>35</v>
      </c>
      <c r="D43" s="285">
        <v>3306635.15</v>
      </c>
      <c r="E43" s="284">
        <f>D43+H43</f>
        <v>2960647.4699999997</v>
      </c>
      <c r="F43" s="285">
        <v>0</v>
      </c>
      <c r="G43" s="285">
        <v>0</v>
      </c>
      <c r="H43" s="588">
        <v>-345987.68</v>
      </c>
      <c r="I43" s="42"/>
      <c r="J43" s="43"/>
    </row>
    <row r="44" spans="1:11" ht="15" customHeight="1" x14ac:dyDescent="0.2">
      <c r="B44" s="4" t="s">
        <v>68</v>
      </c>
      <c r="C44" s="30" t="s">
        <v>36</v>
      </c>
      <c r="D44" s="281">
        <v>7838444.5099999998</v>
      </c>
      <c r="E44" s="284">
        <v>7899998.75</v>
      </c>
      <c r="F44" s="285">
        <v>0</v>
      </c>
      <c r="G44" s="285">
        <v>0</v>
      </c>
      <c r="H44" s="568">
        <v>61554.239999999998</v>
      </c>
      <c r="I44" s="45"/>
      <c r="J44" s="45"/>
    </row>
    <row r="45" spans="1:11" ht="15" customHeight="1" thickBot="1" x14ac:dyDescent="0.25">
      <c r="B45" s="47" t="s">
        <v>69</v>
      </c>
      <c r="C45" s="31" t="s">
        <v>37</v>
      </c>
      <c r="D45" s="288">
        <v>10939095.050000001</v>
      </c>
      <c r="E45" s="271">
        <v>9772629.3699999992</v>
      </c>
      <c r="F45" s="288">
        <v>0</v>
      </c>
      <c r="G45" s="292">
        <v>0</v>
      </c>
      <c r="H45" s="592">
        <v>-1166465.68</v>
      </c>
      <c r="I45" s="45"/>
      <c r="J45" s="29"/>
    </row>
    <row r="46" spans="1:11" ht="15" customHeight="1" thickBot="1" x14ac:dyDescent="0.25">
      <c r="B46" s="79" t="s">
        <v>70</v>
      </c>
      <c r="C46" s="80" t="s">
        <v>38</v>
      </c>
      <c r="D46" s="548">
        <v>25068415.640000001</v>
      </c>
      <c r="E46" s="549">
        <v>25338692.579999998</v>
      </c>
      <c r="F46" s="550">
        <v>0</v>
      </c>
      <c r="G46" s="551">
        <v>0</v>
      </c>
      <c r="H46" s="569">
        <v>270276.94</v>
      </c>
      <c r="I46" s="45"/>
      <c r="J46" s="29"/>
    </row>
    <row r="47" spans="1:11" ht="15.75" customHeight="1" thickBot="1" x14ac:dyDescent="0.25">
      <c r="A47" s="19"/>
      <c r="B47" s="785" t="s">
        <v>40</v>
      </c>
      <c r="C47" s="786"/>
      <c r="D47" s="552">
        <f>SUM(D11:D46)</f>
        <v>924820624.61999953</v>
      </c>
      <c r="E47" s="553">
        <f>SUM(E11:E46)</f>
        <v>913062183.08000004</v>
      </c>
      <c r="F47" s="82"/>
      <c r="G47" s="83"/>
      <c r="H47" s="83"/>
      <c r="I47" s="45"/>
      <c r="J47" s="22"/>
    </row>
    <row r="48" spans="1:11" ht="5.25" customHeight="1" x14ac:dyDescent="0.2">
      <c r="A48" s="19"/>
      <c r="B48" s="19"/>
      <c r="C48" s="85"/>
      <c r="D48" s="19"/>
      <c r="E48" s="19"/>
      <c r="F48" s="50"/>
      <c r="G48" s="50"/>
      <c r="H48" s="50"/>
      <c r="I48" s="45"/>
      <c r="J48" s="22"/>
    </row>
    <row r="49" spans="1:10" ht="12.75" customHeight="1" x14ac:dyDescent="0.2">
      <c r="A49" s="19"/>
      <c r="B49" s="259" t="s">
        <v>90</v>
      </c>
      <c r="C49" s="51"/>
      <c r="D49" s="570"/>
      <c r="E49" s="570"/>
      <c r="F49" s="816" t="s">
        <v>131</v>
      </c>
      <c r="G49" s="816"/>
      <c r="H49" s="816"/>
      <c r="I49" s="45"/>
      <c r="J49" s="22"/>
    </row>
    <row r="50" spans="1:10" ht="12" customHeight="1" x14ac:dyDescent="0.2">
      <c r="A50" s="19"/>
      <c r="B50" s="258"/>
      <c r="C50" s="51"/>
      <c r="D50" s="19"/>
      <c r="E50" s="19"/>
      <c r="F50" s="19"/>
      <c r="G50" s="19"/>
      <c r="H50" s="19"/>
      <c r="I50" s="45"/>
      <c r="J50" s="22"/>
    </row>
    <row r="51" spans="1:10" ht="12" customHeight="1" x14ac:dyDescent="0.2">
      <c r="B51" s="260" t="s">
        <v>83</v>
      </c>
      <c r="C51" s="48"/>
      <c r="D51" s="48"/>
      <c r="E51" s="46"/>
      <c r="F51" s="46"/>
      <c r="G51" s="571"/>
      <c r="H51" s="554"/>
    </row>
    <row r="52" spans="1:10" ht="12" customHeight="1" x14ac:dyDescent="0.2">
      <c r="B52" s="261" t="s">
        <v>84</v>
      </c>
      <c r="C52" s="28"/>
      <c r="D52" s="815" t="s">
        <v>100</v>
      </c>
      <c r="E52" s="815"/>
      <c r="F52" s="28"/>
      <c r="G52" s="51"/>
      <c r="H52" s="51"/>
    </row>
    <row r="53" spans="1:10" ht="11.25" customHeight="1" x14ac:dyDescent="0.2">
      <c r="B53" s="2"/>
      <c r="C53" s="28"/>
      <c r="D53" s="811" t="s">
        <v>73</v>
      </c>
      <c r="E53" s="811"/>
      <c r="F53" s="28"/>
      <c r="G53" s="51"/>
      <c r="H53" s="51"/>
    </row>
    <row r="54" spans="1:10" ht="7.5" customHeight="1" x14ac:dyDescent="0.2">
      <c r="B54" s="46"/>
      <c r="C54" s="46"/>
      <c r="D54" s="46"/>
      <c r="E54" s="46"/>
      <c r="F54" s="46"/>
      <c r="G54" s="46"/>
      <c r="H54" s="46"/>
      <c r="I54" s="2"/>
    </row>
    <row r="55" spans="1:10" ht="12" customHeight="1" x14ac:dyDescent="0.2">
      <c r="A55" s="45"/>
      <c r="B55" s="812" t="s">
        <v>74</v>
      </c>
      <c r="C55" s="812"/>
      <c r="D55" s="812"/>
      <c r="E55" s="812"/>
      <c r="F55" s="812"/>
      <c r="G55" s="812"/>
      <c r="H55" s="812"/>
      <c r="I55" s="19"/>
    </row>
    <row r="56" spans="1:10" ht="12" customHeight="1" x14ac:dyDescent="0.2">
      <c r="B56" s="813" t="s">
        <v>75</v>
      </c>
      <c r="C56" s="813"/>
      <c r="D56" s="813"/>
      <c r="E56" s="813"/>
      <c r="F56" s="813"/>
      <c r="G56" s="813"/>
      <c r="H56" s="813"/>
    </row>
    <row r="57" spans="1:10" ht="10.5" customHeight="1" x14ac:dyDescent="0.2">
      <c r="B57" s="814" t="s">
        <v>72</v>
      </c>
      <c r="C57" s="814"/>
      <c r="D57" s="814"/>
      <c r="E57" s="814"/>
      <c r="F57" s="814"/>
      <c r="G57" s="814"/>
      <c r="H57" s="814"/>
    </row>
    <row r="58" spans="1:10" ht="12.75" customHeight="1" x14ac:dyDescent="0.2">
      <c r="B58" s="254"/>
      <c r="C58" s="254"/>
      <c r="D58" s="254"/>
      <c r="E58" s="254"/>
      <c r="F58" s="254"/>
      <c r="G58" s="254"/>
      <c r="H58" s="254"/>
    </row>
    <row r="59" spans="1:10" x14ac:dyDescent="0.2">
      <c r="B59" s="119"/>
      <c r="C59" s="119"/>
      <c r="D59" s="119"/>
      <c r="E59" s="119"/>
      <c r="F59" s="119"/>
      <c r="G59" s="119"/>
      <c r="H59" s="119"/>
    </row>
    <row r="60" spans="1:10" x14ac:dyDescent="0.2">
      <c r="E60" s="596"/>
    </row>
    <row r="63" spans="1:10" x14ac:dyDescent="0.2">
      <c r="C63" s="257"/>
      <c r="D63" s="257"/>
      <c r="E63" s="257"/>
      <c r="F63" s="257"/>
      <c r="G63" s="257"/>
      <c r="H63" s="257"/>
      <c r="I63" s="257"/>
    </row>
    <row r="64" spans="1:10" x14ac:dyDescent="0.2">
      <c r="C64" s="256"/>
      <c r="D64" s="256"/>
      <c r="E64" s="256"/>
      <c r="F64" s="256"/>
      <c r="G64" s="256"/>
      <c r="H64" s="256"/>
      <c r="I64" s="256"/>
    </row>
  </sheetData>
  <mergeCells count="10">
    <mergeCell ref="D53:E53"/>
    <mergeCell ref="B55:H55"/>
    <mergeCell ref="B56:H56"/>
    <mergeCell ref="B57:H57"/>
    <mergeCell ref="B4:H4"/>
    <mergeCell ref="B5:H5"/>
    <mergeCell ref="B7:H8"/>
    <mergeCell ref="B47:C47"/>
    <mergeCell ref="D52:E52"/>
    <mergeCell ref="F49:H49"/>
  </mergeCells>
  <pageMargins left="0.51181102362204722" right="0.78740157480314965" top="0.39370078740157483" bottom="0.39370078740157483" header="0.31496062992125984" footer="0.31496062992125984"/>
  <pageSetup paperSize="9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4"/>
  <sheetViews>
    <sheetView workbookViewId="0">
      <selection sqref="A1:XFD1048576"/>
    </sheetView>
  </sheetViews>
  <sheetFormatPr defaultColWidth="9.140625" defaultRowHeight="12.75" x14ac:dyDescent="0.2"/>
  <cols>
    <col min="1" max="1" width="8.28515625" style="1" customWidth="1"/>
    <col min="2" max="2" width="20.28515625" style="1" customWidth="1"/>
    <col min="3" max="3" width="17" style="1" customWidth="1"/>
    <col min="4" max="4" width="56" style="1" customWidth="1"/>
    <col min="5" max="5" width="20" style="1" customWidth="1"/>
    <col min="6" max="6" width="17.7109375" style="1" customWidth="1"/>
    <col min="7" max="7" width="17.5703125" style="1" customWidth="1"/>
    <col min="8" max="8" width="17.42578125" style="1" customWidth="1"/>
    <col min="9" max="9" width="20" style="1" customWidth="1"/>
    <col min="10" max="10" width="16.28515625" style="1" customWidth="1"/>
    <col min="11" max="11" width="21.7109375" style="1" customWidth="1"/>
    <col min="12" max="12" width="14.85546875" style="1" customWidth="1"/>
    <col min="13" max="13" width="16.85546875" style="1" customWidth="1"/>
    <col min="14" max="16384" width="9.140625" style="1"/>
  </cols>
  <sheetData>
    <row r="1" spans="1:13" ht="17.25" customHeight="1" x14ac:dyDescent="0.2"/>
    <row r="2" spans="1:13" ht="32.25" customHeight="1" x14ac:dyDescent="0.2">
      <c r="E2" s="45"/>
      <c r="F2" s="45"/>
    </row>
    <row r="3" spans="1:13" ht="12.75" customHeight="1" x14ac:dyDescent="0.2">
      <c r="B3" s="782" t="s">
        <v>0</v>
      </c>
      <c r="C3" s="782"/>
      <c r="D3" s="782"/>
      <c r="E3" s="782"/>
      <c r="F3" s="782"/>
      <c r="G3" s="782"/>
      <c r="H3" s="782"/>
      <c r="I3" s="782"/>
    </row>
    <row r="4" spans="1:13" ht="12" customHeight="1" x14ac:dyDescent="0.2">
      <c r="B4" s="783" t="s">
        <v>1</v>
      </c>
      <c r="C4" s="783"/>
      <c r="D4" s="783"/>
      <c r="E4" s="783"/>
      <c r="F4" s="783"/>
      <c r="G4" s="783"/>
      <c r="H4" s="783"/>
      <c r="I4" s="783"/>
    </row>
    <row r="5" spans="1:13" ht="11.25" customHeight="1" x14ac:dyDescent="0.2">
      <c r="B5" s="51"/>
      <c r="C5" s="618"/>
      <c r="D5" s="51"/>
      <c r="E5" s="51"/>
      <c r="F5" s="51"/>
      <c r="G5" s="51"/>
      <c r="H5" s="51"/>
      <c r="I5" s="51"/>
    </row>
    <row r="6" spans="1:13" ht="8.25" customHeight="1" x14ac:dyDescent="0.2">
      <c r="B6" s="784" t="s">
        <v>106</v>
      </c>
      <c r="C6" s="784"/>
      <c r="D6" s="784"/>
      <c r="E6" s="784"/>
      <c r="F6" s="784"/>
      <c r="G6" s="784"/>
      <c r="H6" s="784"/>
      <c r="I6" s="784"/>
    </row>
    <row r="7" spans="1:13" ht="10.5" customHeight="1" x14ac:dyDescent="0.2">
      <c r="B7" s="784"/>
      <c r="C7" s="784"/>
      <c r="D7" s="784"/>
      <c r="E7" s="784"/>
      <c r="F7" s="784"/>
      <c r="G7" s="784"/>
      <c r="H7" s="784"/>
      <c r="I7" s="784"/>
    </row>
    <row r="8" spans="1:13" ht="11.25" customHeight="1" thickBot="1" x14ac:dyDescent="0.25">
      <c r="B8" s="117"/>
      <c r="C8" s="117"/>
      <c r="D8" s="117"/>
      <c r="E8" s="117"/>
      <c r="F8" s="117"/>
      <c r="G8" s="117"/>
      <c r="H8" s="117"/>
      <c r="I8" s="117"/>
    </row>
    <row r="9" spans="1:13" ht="16.5" customHeight="1" thickBot="1" x14ac:dyDescent="0.25">
      <c r="A9" s="2"/>
      <c r="B9" s="3" t="s">
        <v>41</v>
      </c>
      <c r="C9" s="3" t="s">
        <v>134</v>
      </c>
      <c r="D9" s="52" t="s">
        <v>2</v>
      </c>
      <c r="E9" s="3" t="s">
        <v>77</v>
      </c>
      <c r="F9" s="52" t="s">
        <v>79</v>
      </c>
      <c r="G9" s="3" t="s">
        <v>78</v>
      </c>
      <c r="H9" s="3" t="s">
        <v>80</v>
      </c>
      <c r="I9" s="3" t="s">
        <v>3</v>
      </c>
    </row>
    <row r="10" spans="1:13" x14ac:dyDescent="0.2">
      <c r="B10" s="44" t="s">
        <v>42</v>
      </c>
      <c r="C10" s="819" t="s">
        <v>135</v>
      </c>
      <c r="D10" s="572" t="s">
        <v>4</v>
      </c>
      <c r="E10" s="627">
        <v>94528168.159999996</v>
      </c>
      <c r="F10" s="284">
        <f>E10+G10+H10+I10</f>
        <v>94525321.549999997</v>
      </c>
      <c r="G10" s="545">
        <v>0</v>
      </c>
      <c r="H10" s="545">
        <v>0</v>
      </c>
      <c r="I10" s="615">
        <v>-2846.61</v>
      </c>
      <c r="K10" s="5"/>
    </row>
    <row r="11" spans="1:13" ht="15" customHeight="1" x14ac:dyDescent="0.2">
      <c r="B11" s="15" t="s">
        <v>43</v>
      </c>
      <c r="C11" s="820"/>
      <c r="D11" s="33" t="s">
        <v>5</v>
      </c>
      <c r="E11" s="283">
        <v>15138856.93</v>
      </c>
      <c r="F11" s="284">
        <f t="shared" ref="F11:F46" si="0">E11+G11+H11+I11</f>
        <v>15310117.98</v>
      </c>
      <c r="G11" s="547">
        <v>0</v>
      </c>
      <c r="H11" s="545">
        <v>0</v>
      </c>
      <c r="I11" s="582">
        <v>171261.05</v>
      </c>
      <c r="J11" s="6"/>
      <c r="K11" s="7"/>
    </row>
    <row r="12" spans="1:13" ht="15" customHeight="1" x14ac:dyDescent="0.2">
      <c r="B12" s="15" t="s">
        <v>44</v>
      </c>
      <c r="C12" s="820"/>
      <c r="D12" s="33" t="s">
        <v>6</v>
      </c>
      <c r="E12" s="283">
        <v>67307072.890000001</v>
      </c>
      <c r="F12" s="284">
        <f t="shared" si="0"/>
        <v>66711041.170000002</v>
      </c>
      <c r="G12" s="547">
        <v>0</v>
      </c>
      <c r="H12" s="545">
        <v>0</v>
      </c>
      <c r="I12" s="616">
        <v>-596031.72</v>
      </c>
      <c r="J12" s="8"/>
    </row>
    <row r="13" spans="1:13" ht="15" customHeight="1" x14ac:dyDescent="0.2">
      <c r="B13" s="15" t="s">
        <v>45</v>
      </c>
      <c r="C13" s="820"/>
      <c r="D13" s="33" t="s">
        <v>7</v>
      </c>
      <c r="E13" s="283">
        <v>2356547.69</v>
      </c>
      <c r="F13" s="284">
        <f t="shared" si="0"/>
        <v>2375998.7799999998</v>
      </c>
      <c r="G13" s="546">
        <v>0</v>
      </c>
      <c r="H13" s="545">
        <v>0</v>
      </c>
      <c r="I13" s="583">
        <v>19451.09</v>
      </c>
      <c r="J13" s="19"/>
      <c r="K13" s="35"/>
      <c r="L13" s="9"/>
      <c r="M13" s="9" t="s">
        <v>8</v>
      </c>
    </row>
    <row r="14" spans="1:13" ht="15" customHeight="1" x14ac:dyDescent="0.2">
      <c r="B14" s="15" t="s">
        <v>46</v>
      </c>
      <c r="C14" s="820"/>
      <c r="D14" s="33" t="s">
        <v>9</v>
      </c>
      <c r="E14" s="283">
        <v>28243705.239999998</v>
      </c>
      <c r="F14" s="284">
        <f t="shared" si="0"/>
        <v>26133009.319999997</v>
      </c>
      <c r="G14" s="547">
        <v>0</v>
      </c>
      <c r="H14" s="612">
        <v>-2397484.39</v>
      </c>
      <c r="I14" s="582">
        <v>286788.46999999997</v>
      </c>
      <c r="J14" s="36"/>
      <c r="K14" s="37"/>
      <c r="L14" s="10"/>
      <c r="M14" s="48"/>
    </row>
    <row r="15" spans="1:13" ht="15" customHeight="1" x14ac:dyDescent="0.2">
      <c r="B15" s="15" t="s">
        <v>47</v>
      </c>
      <c r="C15" s="820"/>
      <c r="D15" s="573" t="s">
        <v>10</v>
      </c>
      <c r="E15" s="283">
        <v>34493094.439999998</v>
      </c>
      <c r="F15" s="284">
        <f t="shared" si="0"/>
        <v>33853135.659999996</v>
      </c>
      <c r="G15" s="547">
        <v>0</v>
      </c>
      <c r="H15" s="581">
        <v>0</v>
      </c>
      <c r="I15" s="616">
        <v>-639958.78</v>
      </c>
      <c r="J15" s="38"/>
      <c r="K15" s="35"/>
      <c r="L15" s="10"/>
      <c r="M15" s="11"/>
    </row>
    <row r="16" spans="1:13" ht="15" customHeight="1" x14ac:dyDescent="0.2">
      <c r="B16" s="15" t="s">
        <v>48</v>
      </c>
      <c r="C16" s="820"/>
      <c r="D16" s="30" t="s">
        <v>11</v>
      </c>
      <c r="E16" s="283">
        <v>108303844.33</v>
      </c>
      <c r="F16" s="284">
        <f t="shared" si="0"/>
        <v>108064608.53</v>
      </c>
      <c r="G16" s="547">
        <v>0</v>
      </c>
      <c r="H16" s="545">
        <v>0</v>
      </c>
      <c r="I16" s="616">
        <v>-239235.8</v>
      </c>
      <c r="J16" s="19"/>
      <c r="K16" s="19"/>
      <c r="L16" s="48"/>
    </row>
    <row r="17" spans="2:13" ht="15" customHeight="1" x14ac:dyDescent="0.2">
      <c r="B17" s="15" t="s">
        <v>49</v>
      </c>
      <c r="C17" s="820"/>
      <c r="D17" s="30" t="s">
        <v>12</v>
      </c>
      <c r="E17" s="281">
        <v>165412.91</v>
      </c>
      <c r="F17" s="284">
        <f t="shared" si="0"/>
        <v>50853.590000000484</v>
      </c>
      <c r="G17" s="546">
        <v>7289593.21</v>
      </c>
      <c r="H17" s="613">
        <v>-7418953.3499999996</v>
      </c>
      <c r="I17" s="583">
        <v>14800.82</v>
      </c>
      <c r="J17" s="19"/>
      <c r="K17" s="19"/>
      <c r="L17" s="12"/>
      <c r="M17" s="48"/>
    </row>
    <row r="18" spans="2:13" ht="15" customHeight="1" x14ac:dyDescent="0.2">
      <c r="B18" s="15" t="s">
        <v>50</v>
      </c>
      <c r="C18" s="820"/>
      <c r="D18" s="30" t="s">
        <v>13</v>
      </c>
      <c r="E18" s="281">
        <v>141891241.12</v>
      </c>
      <c r="F18" s="284">
        <f t="shared" si="0"/>
        <v>145447819.99000001</v>
      </c>
      <c r="G18" s="546">
        <v>2082175.77</v>
      </c>
      <c r="H18" s="545">
        <v>0</v>
      </c>
      <c r="I18" s="583">
        <v>1474403.1</v>
      </c>
      <c r="J18" s="36"/>
      <c r="K18" s="37"/>
      <c r="L18" s="12"/>
      <c r="M18" s="48"/>
    </row>
    <row r="19" spans="2:13" ht="15" customHeight="1" x14ac:dyDescent="0.2">
      <c r="B19" s="15" t="s">
        <v>51</v>
      </c>
      <c r="C19" s="820"/>
      <c r="D19" s="30" t="s">
        <v>14</v>
      </c>
      <c r="E19" s="283">
        <v>12206762.6</v>
      </c>
      <c r="F19" s="284">
        <f t="shared" si="0"/>
        <v>12185556.9</v>
      </c>
      <c r="G19" s="545">
        <v>0</v>
      </c>
      <c r="H19" s="545">
        <v>0</v>
      </c>
      <c r="I19" s="616">
        <v>-21205.7</v>
      </c>
      <c r="J19" s="19"/>
      <c r="K19" s="19"/>
      <c r="L19" s="10"/>
      <c r="M19" s="53"/>
    </row>
    <row r="20" spans="2:13" ht="15" customHeight="1" x14ac:dyDescent="0.2">
      <c r="B20" s="15" t="s">
        <v>52</v>
      </c>
      <c r="C20" s="820"/>
      <c r="D20" s="34" t="s">
        <v>15</v>
      </c>
      <c r="E20" s="283">
        <v>974410.17</v>
      </c>
      <c r="F20" s="284">
        <f t="shared" si="0"/>
        <v>982436.35000000009</v>
      </c>
      <c r="G20" s="545">
        <v>0</v>
      </c>
      <c r="H20" s="545">
        <v>0</v>
      </c>
      <c r="I20" s="583">
        <v>8026.18</v>
      </c>
      <c r="J20" s="19"/>
      <c r="K20" s="19"/>
      <c r="L20" s="10"/>
      <c r="M20" s="48"/>
    </row>
    <row r="21" spans="2:13" ht="15" customHeight="1" x14ac:dyDescent="0.2">
      <c r="B21" s="15" t="s">
        <v>53</v>
      </c>
      <c r="C21" s="821"/>
      <c r="D21" s="34" t="s">
        <v>16</v>
      </c>
      <c r="E21" s="283">
        <v>43532712.140000001</v>
      </c>
      <c r="F21" s="284">
        <f t="shared" si="0"/>
        <v>43709045.939999998</v>
      </c>
      <c r="G21" s="545">
        <v>0</v>
      </c>
      <c r="H21" s="545">
        <v>0</v>
      </c>
      <c r="I21" s="583">
        <v>176333.8</v>
      </c>
      <c r="J21" s="19"/>
      <c r="K21" s="19"/>
      <c r="L21" s="10"/>
      <c r="M21" s="53"/>
    </row>
    <row r="22" spans="2:13" x14ac:dyDescent="0.2">
      <c r="B22" s="15" t="s">
        <v>46</v>
      </c>
      <c r="C22" s="15" t="s">
        <v>136</v>
      </c>
      <c r="D22" s="34" t="s">
        <v>137</v>
      </c>
      <c r="E22" s="281">
        <v>3593097.24</v>
      </c>
      <c r="F22" s="284">
        <f t="shared" si="0"/>
        <v>3435567.0700000003</v>
      </c>
      <c r="G22" s="545">
        <v>0</v>
      </c>
      <c r="H22" s="614">
        <v>-194074.01</v>
      </c>
      <c r="I22" s="584">
        <v>36543.839999999997</v>
      </c>
      <c r="J22" s="19"/>
      <c r="K22" s="19"/>
      <c r="L22" s="13"/>
      <c r="M22" s="14"/>
    </row>
    <row r="23" spans="2:13" x14ac:dyDescent="0.2">
      <c r="B23" s="15" t="s">
        <v>54</v>
      </c>
      <c r="C23" s="822" t="s">
        <v>135</v>
      </c>
      <c r="D23" s="34" t="s">
        <v>17</v>
      </c>
      <c r="E23" s="283">
        <v>46986780.240000002</v>
      </c>
      <c r="F23" s="284">
        <f t="shared" si="0"/>
        <v>49062219.219999999</v>
      </c>
      <c r="G23" s="545">
        <v>0</v>
      </c>
      <c r="H23" s="545">
        <v>0</v>
      </c>
      <c r="I23" s="582">
        <v>2075438.98</v>
      </c>
      <c r="J23" s="19"/>
      <c r="K23" s="39"/>
      <c r="L23" s="10"/>
      <c r="M23" s="14"/>
    </row>
    <row r="24" spans="2:13" ht="15" customHeight="1" x14ac:dyDescent="0.2">
      <c r="B24" s="15" t="s">
        <v>55</v>
      </c>
      <c r="C24" s="820"/>
      <c r="D24" s="34" t="s">
        <v>18</v>
      </c>
      <c r="E24" s="281">
        <v>16159397.220000001</v>
      </c>
      <c r="F24" s="284">
        <f t="shared" si="0"/>
        <v>16303291.73</v>
      </c>
      <c r="G24" s="545">
        <v>0</v>
      </c>
      <c r="H24" s="545">
        <v>0</v>
      </c>
      <c r="I24" s="582">
        <v>143894.51</v>
      </c>
      <c r="J24" s="19"/>
      <c r="K24" s="19"/>
      <c r="L24" s="10"/>
      <c r="M24" s="14"/>
    </row>
    <row r="25" spans="2:13" ht="14.25" customHeight="1" x14ac:dyDescent="0.2">
      <c r="B25" s="4" t="s">
        <v>85</v>
      </c>
      <c r="C25" s="821"/>
      <c r="D25" s="30" t="s">
        <v>19</v>
      </c>
      <c r="E25" s="283">
        <v>15539392.43</v>
      </c>
      <c r="F25" s="284">
        <f t="shared" si="0"/>
        <v>16186822.869999999</v>
      </c>
      <c r="G25" s="281">
        <v>0</v>
      </c>
      <c r="H25" s="627">
        <v>0</v>
      </c>
      <c r="I25" s="585">
        <v>647430.43999999994</v>
      </c>
      <c r="J25" s="20"/>
      <c r="K25" s="49"/>
    </row>
    <row r="26" spans="2:13" ht="13.5" customHeight="1" x14ac:dyDescent="0.2">
      <c r="B26" s="4" t="s">
        <v>49</v>
      </c>
      <c r="C26" s="4" t="s">
        <v>138</v>
      </c>
      <c r="D26" s="30" t="s">
        <v>20</v>
      </c>
      <c r="E26" s="281">
        <v>283.67</v>
      </c>
      <c r="F26" s="284">
        <f t="shared" si="0"/>
        <v>286.36</v>
      </c>
      <c r="G26" s="281">
        <v>0</v>
      </c>
      <c r="H26" s="628">
        <v>0</v>
      </c>
      <c r="I26" s="585">
        <v>2.69</v>
      </c>
      <c r="J26" s="49"/>
      <c r="K26" s="49"/>
    </row>
    <row r="27" spans="2:13" x14ac:dyDescent="0.2">
      <c r="B27" s="4" t="s">
        <v>57</v>
      </c>
      <c r="C27" s="823" t="s">
        <v>135</v>
      </c>
      <c r="D27" s="30" t="s">
        <v>21</v>
      </c>
      <c r="E27" s="281">
        <v>28565185.75</v>
      </c>
      <c r="F27" s="284">
        <f t="shared" si="0"/>
        <v>30775222.030000001</v>
      </c>
      <c r="G27" s="283">
        <v>0</v>
      </c>
      <c r="H27" s="283">
        <v>0</v>
      </c>
      <c r="I27" s="585">
        <v>2210036.2799999998</v>
      </c>
      <c r="J27" s="21"/>
      <c r="K27" s="49"/>
    </row>
    <row r="28" spans="2:13" ht="15" customHeight="1" x14ac:dyDescent="0.2">
      <c r="B28" s="4" t="s">
        <v>58</v>
      </c>
      <c r="C28" s="824"/>
      <c r="D28" s="30" t="s">
        <v>22</v>
      </c>
      <c r="E28" s="283">
        <v>10988301.99</v>
      </c>
      <c r="F28" s="284">
        <f t="shared" si="0"/>
        <v>11432797.4</v>
      </c>
      <c r="G28" s="281">
        <v>0</v>
      </c>
      <c r="H28" s="283">
        <v>0</v>
      </c>
      <c r="I28" s="585">
        <v>444495.41</v>
      </c>
      <c r="J28" s="21"/>
      <c r="K28" s="578"/>
    </row>
    <row r="29" spans="2:13" ht="15.75" customHeight="1" thickBot="1" x14ac:dyDescent="0.25">
      <c r="B29" s="4" t="s">
        <v>132</v>
      </c>
      <c r="C29" s="825"/>
      <c r="D29" s="30" t="s">
        <v>133</v>
      </c>
      <c r="E29" s="283">
        <v>0</v>
      </c>
      <c r="F29" s="289">
        <f t="shared" si="0"/>
        <v>5368969.8100000005</v>
      </c>
      <c r="G29" s="281">
        <v>5347676.8600000003</v>
      </c>
      <c r="H29" s="283">
        <v>0</v>
      </c>
      <c r="I29" s="585">
        <v>21292.95</v>
      </c>
      <c r="J29" s="21"/>
      <c r="K29" s="578"/>
    </row>
    <row r="30" spans="2:13" x14ac:dyDescent="0.2">
      <c r="B30" s="630" t="s">
        <v>59</v>
      </c>
      <c r="C30" s="826" t="s">
        <v>139</v>
      </c>
      <c r="D30" s="629" t="s">
        <v>23</v>
      </c>
      <c r="E30" s="277">
        <v>16601195.890000001</v>
      </c>
      <c r="F30" s="284">
        <f t="shared" si="0"/>
        <v>16731698.850000001</v>
      </c>
      <c r="G30" s="279">
        <v>0</v>
      </c>
      <c r="H30" s="279">
        <v>0</v>
      </c>
      <c r="I30" s="597">
        <v>130502.96</v>
      </c>
      <c r="J30" s="49"/>
      <c r="K30" s="40"/>
    </row>
    <row r="31" spans="2:13" ht="15" customHeight="1" x14ac:dyDescent="0.2">
      <c r="B31" s="23" t="s">
        <v>86</v>
      </c>
      <c r="C31" s="824"/>
      <c r="D31" s="30" t="s">
        <v>24</v>
      </c>
      <c r="E31" s="281">
        <v>51118216.990000002</v>
      </c>
      <c r="F31" s="281">
        <f t="shared" si="0"/>
        <v>51645585.710000001</v>
      </c>
      <c r="G31" s="631">
        <v>0</v>
      </c>
      <c r="H31" s="283">
        <v>0</v>
      </c>
      <c r="I31" s="598">
        <v>527368.72</v>
      </c>
      <c r="J31" s="49"/>
      <c r="K31" s="49"/>
    </row>
    <row r="32" spans="2:13" ht="15" customHeight="1" x14ac:dyDescent="0.2">
      <c r="B32" s="25" t="s">
        <v>61</v>
      </c>
      <c r="C32" s="824"/>
      <c r="D32" s="30" t="s">
        <v>25</v>
      </c>
      <c r="E32" s="281">
        <v>9015854.3399999999</v>
      </c>
      <c r="F32" s="287">
        <f t="shared" si="0"/>
        <v>9119544.9399999995</v>
      </c>
      <c r="G32" s="631">
        <v>0</v>
      </c>
      <c r="H32" s="283">
        <v>0</v>
      </c>
      <c r="I32" s="598">
        <v>103690.6</v>
      </c>
      <c r="J32" s="41"/>
      <c r="K32" s="49"/>
    </row>
    <row r="33" spans="1:12" ht="15" customHeight="1" x14ac:dyDescent="0.2">
      <c r="B33" s="4" t="s">
        <v>87</v>
      </c>
      <c r="C33" s="824"/>
      <c r="D33" s="30" t="s">
        <v>26</v>
      </c>
      <c r="E33" s="281">
        <v>8467451.0700000003</v>
      </c>
      <c r="F33" s="287">
        <f>E33+G33+H33+I33</f>
        <v>8306094.4000000004</v>
      </c>
      <c r="G33" s="632">
        <v>0</v>
      </c>
      <c r="H33" s="283">
        <v>0</v>
      </c>
      <c r="I33" s="617">
        <v>-161356.67000000001</v>
      </c>
      <c r="J33" s="49"/>
      <c r="K33" s="49"/>
    </row>
    <row r="34" spans="1:12" ht="15" customHeight="1" x14ac:dyDescent="0.2">
      <c r="B34" s="4" t="s">
        <v>62</v>
      </c>
      <c r="C34" s="824"/>
      <c r="D34" s="34" t="s">
        <v>27</v>
      </c>
      <c r="E34" s="281">
        <v>19605625.920000002</v>
      </c>
      <c r="F34" s="287">
        <f t="shared" si="0"/>
        <v>20606956.100000001</v>
      </c>
      <c r="G34" s="632">
        <v>0</v>
      </c>
      <c r="H34" s="283">
        <v>0</v>
      </c>
      <c r="I34" s="585">
        <v>1001330.18</v>
      </c>
      <c r="J34" s="20"/>
      <c r="K34" s="40"/>
    </row>
    <row r="35" spans="1:12" ht="15.75" customHeight="1" x14ac:dyDescent="0.2">
      <c r="B35" s="4" t="s">
        <v>63</v>
      </c>
      <c r="C35" s="824"/>
      <c r="D35" s="34" t="s">
        <v>28</v>
      </c>
      <c r="E35" s="281">
        <v>19401968.449999999</v>
      </c>
      <c r="F35" s="287">
        <f t="shared" si="0"/>
        <v>20349140.489999998</v>
      </c>
      <c r="G35" s="286">
        <v>0</v>
      </c>
      <c r="H35" s="283">
        <v>0</v>
      </c>
      <c r="I35" s="599">
        <v>947172.04</v>
      </c>
      <c r="J35" s="41"/>
      <c r="K35" s="49"/>
    </row>
    <row r="36" spans="1:12" ht="15.75" customHeight="1" x14ac:dyDescent="0.2">
      <c r="B36" s="4" t="s">
        <v>95</v>
      </c>
      <c r="C36" s="824"/>
      <c r="D36" s="34" t="s">
        <v>29</v>
      </c>
      <c r="E36" s="281">
        <v>12554345.109999999</v>
      </c>
      <c r="F36" s="287">
        <f t="shared" si="0"/>
        <v>13823042.27</v>
      </c>
      <c r="G36" s="631">
        <v>0</v>
      </c>
      <c r="H36" s="283">
        <v>0</v>
      </c>
      <c r="I36" s="600">
        <v>1268697.1599999999</v>
      </c>
      <c r="J36" s="42"/>
      <c r="K36" s="43"/>
      <c r="L36" s="16"/>
    </row>
    <row r="37" spans="1:12" ht="14.25" customHeight="1" x14ac:dyDescent="0.2">
      <c r="B37" s="26" t="s">
        <v>88</v>
      </c>
      <c r="C37" s="824"/>
      <c r="D37" s="623" t="s">
        <v>30</v>
      </c>
      <c r="E37" s="281">
        <v>11391155.43</v>
      </c>
      <c r="F37" s="284">
        <f t="shared" si="0"/>
        <v>12288441.459999999</v>
      </c>
      <c r="G37" s="285">
        <v>0</v>
      </c>
      <c r="H37" s="283">
        <v>0</v>
      </c>
      <c r="I37" s="601">
        <v>897286.03</v>
      </c>
      <c r="J37" s="42"/>
      <c r="K37" s="43" t="s">
        <v>76</v>
      </c>
      <c r="L37" s="17"/>
    </row>
    <row r="38" spans="1:12" ht="14.25" customHeight="1" thickBot="1" x14ac:dyDescent="0.25">
      <c r="B38" s="27" t="s">
        <v>71</v>
      </c>
      <c r="C38" s="825"/>
      <c r="D38" s="624" t="s">
        <v>39</v>
      </c>
      <c r="E38" s="270">
        <v>23024191.93</v>
      </c>
      <c r="F38" s="289">
        <f t="shared" si="0"/>
        <v>23256020.620000001</v>
      </c>
      <c r="G38" s="290">
        <v>0</v>
      </c>
      <c r="H38" s="270">
        <v>0</v>
      </c>
      <c r="I38" s="602">
        <v>231828.69</v>
      </c>
      <c r="J38" s="42"/>
      <c r="K38" s="43"/>
      <c r="L38" s="17"/>
    </row>
    <row r="39" spans="1:12" ht="15" customHeight="1" x14ac:dyDescent="0.2">
      <c r="B39" s="23" t="s">
        <v>64</v>
      </c>
      <c r="C39" s="826" t="s">
        <v>141</v>
      </c>
      <c r="D39" s="625" t="s">
        <v>31</v>
      </c>
      <c r="E39" s="287">
        <v>5140608</v>
      </c>
      <c r="F39" s="284">
        <f t="shared" si="0"/>
        <v>5199846.79</v>
      </c>
      <c r="G39" s="291">
        <v>0</v>
      </c>
      <c r="H39" s="279">
        <v>0</v>
      </c>
      <c r="I39" s="603">
        <v>59238.79</v>
      </c>
      <c r="J39" s="42"/>
      <c r="K39" s="43"/>
      <c r="L39" s="17"/>
    </row>
    <row r="40" spans="1:12" ht="15" customHeight="1" x14ac:dyDescent="0.2">
      <c r="B40" s="4" t="s">
        <v>65</v>
      </c>
      <c r="C40" s="824"/>
      <c r="D40" s="55" t="s">
        <v>32</v>
      </c>
      <c r="E40" s="287">
        <v>11879886.550000001</v>
      </c>
      <c r="F40" s="284">
        <f t="shared" si="0"/>
        <v>11954704.140000001</v>
      </c>
      <c r="G40" s="287">
        <v>0</v>
      </c>
      <c r="H40" s="283">
        <v>0</v>
      </c>
      <c r="I40" s="604">
        <v>74817.59</v>
      </c>
      <c r="J40" s="42"/>
      <c r="K40" s="43"/>
      <c r="L40" s="18"/>
    </row>
    <row r="41" spans="1:12" ht="13.5" customHeight="1" thickBot="1" x14ac:dyDescent="0.25">
      <c r="B41" s="47" t="s">
        <v>66</v>
      </c>
      <c r="C41" s="825"/>
      <c r="D41" s="56" t="s">
        <v>33</v>
      </c>
      <c r="E41" s="289">
        <v>1963681.02</v>
      </c>
      <c r="F41" s="289">
        <f t="shared" si="0"/>
        <v>2057978.21</v>
      </c>
      <c r="G41" s="289">
        <v>0</v>
      </c>
      <c r="H41" s="270">
        <v>0</v>
      </c>
      <c r="I41" s="605">
        <v>94297.19</v>
      </c>
      <c r="J41" s="42"/>
      <c r="K41" s="43"/>
    </row>
    <row r="42" spans="1:12" ht="13.5" customHeight="1" x14ac:dyDescent="0.2">
      <c r="B42" s="23" t="s">
        <v>67</v>
      </c>
      <c r="C42" s="826" t="s">
        <v>140</v>
      </c>
      <c r="D42" s="55" t="s">
        <v>34</v>
      </c>
      <c r="E42" s="287">
        <v>5951767.0499999998</v>
      </c>
      <c r="F42" s="284">
        <f t="shared" si="0"/>
        <v>6309174.8999999994</v>
      </c>
      <c r="G42" s="291">
        <v>0</v>
      </c>
      <c r="H42" s="279">
        <v>0</v>
      </c>
      <c r="I42" s="606">
        <v>357407.85</v>
      </c>
      <c r="J42" s="42"/>
      <c r="K42" s="43"/>
    </row>
    <row r="43" spans="1:12" ht="15" customHeight="1" x14ac:dyDescent="0.2">
      <c r="B43" s="4" t="s">
        <v>89</v>
      </c>
      <c r="C43" s="824"/>
      <c r="D43" s="30" t="s">
        <v>35</v>
      </c>
      <c r="E43" s="281">
        <v>2960647.47</v>
      </c>
      <c r="F43" s="284">
        <f t="shared" si="0"/>
        <v>3141518.3800000004</v>
      </c>
      <c r="G43" s="285">
        <v>0</v>
      </c>
      <c r="H43" s="285">
        <v>0</v>
      </c>
      <c r="I43" s="584">
        <v>180870.91</v>
      </c>
      <c r="J43" s="42"/>
      <c r="K43" s="43"/>
    </row>
    <row r="44" spans="1:12" ht="15" customHeight="1" x14ac:dyDescent="0.2">
      <c r="B44" s="4" t="s">
        <v>68</v>
      </c>
      <c r="C44" s="824"/>
      <c r="D44" s="30" t="s">
        <v>36</v>
      </c>
      <c r="E44" s="281">
        <v>7899998.75</v>
      </c>
      <c r="F44" s="284">
        <f t="shared" si="0"/>
        <v>7963362.25</v>
      </c>
      <c r="G44" s="285">
        <v>0</v>
      </c>
      <c r="H44" s="285">
        <v>0</v>
      </c>
      <c r="I44" s="584">
        <v>63363.5</v>
      </c>
      <c r="J44" s="45"/>
      <c r="K44" s="45"/>
    </row>
    <row r="45" spans="1:12" ht="15" customHeight="1" thickBot="1" x14ac:dyDescent="0.25">
      <c r="B45" s="47" t="s">
        <v>69</v>
      </c>
      <c r="C45" s="825"/>
      <c r="D45" s="624" t="s">
        <v>37</v>
      </c>
      <c r="E45" s="270">
        <v>9772629.3699999992</v>
      </c>
      <c r="F45" s="289">
        <f t="shared" si="0"/>
        <v>10393955.67</v>
      </c>
      <c r="G45" s="288">
        <v>0</v>
      </c>
      <c r="H45" s="292">
        <v>0</v>
      </c>
      <c r="I45" s="607">
        <v>621326.30000000005</v>
      </c>
      <c r="J45" s="45"/>
      <c r="K45" s="29"/>
    </row>
    <row r="46" spans="1:12" ht="15" customHeight="1" thickBot="1" x14ac:dyDescent="0.25">
      <c r="B46" s="79" t="s">
        <v>70</v>
      </c>
      <c r="C46" s="79" t="s">
        <v>142</v>
      </c>
      <c r="D46" s="626" t="s">
        <v>38</v>
      </c>
      <c r="E46" s="548">
        <v>25338692.579999998</v>
      </c>
      <c r="F46" s="284">
        <f t="shared" si="0"/>
        <v>25611699.34</v>
      </c>
      <c r="G46" s="550">
        <v>0</v>
      </c>
      <c r="H46" s="551">
        <v>0</v>
      </c>
      <c r="I46" s="608">
        <v>273006.76</v>
      </c>
      <c r="J46" s="45"/>
      <c r="K46" s="29"/>
    </row>
    <row r="47" spans="1:12" ht="15.75" customHeight="1" thickBot="1" x14ac:dyDescent="0.25">
      <c r="A47" s="19"/>
      <c r="B47" s="785" t="s">
        <v>40</v>
      </c>
      <c r="C47" s="817"/>
      <c r="D47" s="786"/>
      <c r="E47" s="552">
        <f>SUM(E10:E46)</f>
        <v>913062183.08000004</v>
      </c>
      <c r="F47" s="553">
        <f>SUM(F10:F46)</f>
        <v>930672886.7700001</v>
      </c>
      <c r="G47" s="579"/>
      <c r="H47" s="580"/>
      <c r="I47" s="580"/>
      <c r="J47" s="45"/>
      <c r="K47" s="22"/>
    </row>
    <row r="48" spans="1:12" ht="10.5" customHeight="1" x14ac:dyDescent="0.2">
      <c r="A48" s="19"/>
      <c r="B48" s="19"/>
      <c r="C48" s="619"/>
      <c r="D48" s="85"/>
      <c r="E48" s="19"/>
      <c r="F48" s="19"/>
      <c r="G48" s="50"/>
      <c r="H48" s="50"/>
      <c r="I48" s="50"/>
      <c r="J48" s="45"/>
      <c r="K48" s="22"/>
    </row>
    <row r="49" spans="1:11" ht="12.75" customHeight="1" x14ac:dyDescent="0.2">
      <c r="A49" s="19"/>
      <c r="B49" s="259" t="s">
        <v>90</v>
      </c>
      <c r="C49" s="259"/>
      <c r="D49" s="51"/>
      <c r="E49" s="19"/>
      <c r="F49" s="818"/>
      <c r="G49" s="818"/>
      <c r="H49" s="818"/>
      <c r="I49" s="818"/>
      <c r="J49" s="45"/>
      <c r="K49" s="22"/>
    </row>
    <row r="50" spans="1:11" ht="12" customHeight="1" x14ac:dyDescent="0.2">
      <c r="A50" s="19"/>
      <c r="B50" s="258"/>
      <c r="C50" s="620"/>
      <c r="D50" s="51"/>
      <c r="E50" s="19"/>
      <c r="F50" s="19"/>
      <c r="G50" s="19"/>
      <c r="H50" s="19"/>
      <c r="I50" s="19"/>
      <c r="J50" s="45"/>
      <c r="K50" s="22"/>
    </row>
    <row r="51" spans="1:11" ht="12" customHeight="1" x14ac:dyDescent="0.2">
      <c r="B51" s="609" t="s">
        <v>83</v>
      </c>
      <c r="C51" s="622"/>
      <c r="D51" s="48"/>
      <c r="E51" s="48"/>
      <c r="F51" s="46"/>
      <c r="G51" s="46"/>
      <c r="H51" s="46"/>
      <c r="I51" s="46"/>
    </row>
    <row r="52" spans="1:11" ht="12" customHeight="1" x14ac:dyDescent="0.2">
      <c r="B52" s="610" t="s">
        <v>84</v>
      </c>
      <c r="C52" s="610"/>
      <c r="D52" s="28"/>
      <c r="E52" s="815" t="s">
        <v>100</v>
      </c>
      <c r="F52" s="815"/>
      <c r="G52" s="28"/>
      <c r="H52" s="51"/>
      <c r="I52" s="51"/>
    </row>
    <row r="53" spans="1:11" ht="11.25" customHeight="1" x14ac:dyDescent="0.2">
      <c r="B53" s="2"/>
      <c r="C53" s="2"/>
      <c r="D53" s="28"/>
      <c r="E53" s="811" t="s">
        <v>73</v>
      </c>
      <c r="F53" s="811"/>
      <c r="G53" s="28"/>
      <c r="H53" s="51"/>
      <c r="I53" s="51"/>
    </row>
    <row r="54" spans="1:11" ht="12" customHeight="1" x14ac:dyDescent="0.2">
      <c r="B54" s="46"/>
      <c r="C54" s="46"/>
      <c r="D54" s="46"/>
      <c r="E54" s="46"/>
      <c r="F54" s="46"/>
      <c r="G54" s="46"/>
      <c r="H54" s="46"/>
      <c r="I54" s="46"/>
      <c r="J54" s="2"/>
    </row>
    <row r="55" spans="1:11" ht="12" customHeight="1" x14ac:dyDescent="0.2">
      <c r="A55" s="45"/>
      <c r="B55" s="812" t="s">
        <v>74</v>
      </c>
      <c r="C55" s="812"/>
      <c r="D55" s="812"/>
      <c r="E55" s="812"/>
      <c r="F55" s="812"/>
      <c r="G55" s="812"/>
      <c r="H55" s="812"/>
      <c r="I55" s="812"/>
      <c r="J55" s="19"/>
    </row>
    <row r="56" spans="1:11" ht="12" customHeight="1" x14ac:dyDescent="0.2">
      <c r="B56" s="813" t="s">
        <v>75</v>
      </c>
      <c r="C56" s="813"/>
      <c r="D56" s="813"/>
      <c r="E56" s="813"/>
      <c r="F56" s="813"/>
      <c r="G56" s="813"/>
      <c r="H56" s="813"/>
      <c r="I56" s="813"/>
    </row>
    <row r="57" spans="1:11" ht="10.5" customHeight="1" x14ac:dyDescent="0.2">
      <c r="B57" s="814" t="s">
        <v>72</v>
      </c>
      <c r="C57" s="814"/>
      <c r="D57" s="814"/>
      <c r="E57" s="814"/>
      <c r="F57" s="814"/>
      <c r="G57" s="814"/>
      <c r="H57" s="814"/>
      <c r="I57" s="814"/>
    </row>
    <row r="58" spans="1:11" ht="12.75" customHeight="1" x14ac:dyDescent="0.2">
      <c r="B58" s="254"/>
      <c r="C58" s="254"/>
      <c r="D58" s="254"/>
      <c r="E58" s="254"/>
      <c r="F58" s="254"/>
      <c r="G58" s="254"/>
      <c r="H58" s="254"/>
      <c r="I58" s="254"/>
    </row>
    <row r="59" spans="1:11" x14ac:dyDescent="0.2">
      <c r="B59" s="119"/>
      <c r="C59" s="119"/>
      <c r="D59" s="119"/>
      <c r="E59" s="119"/>
      <c r="F59" s="119"/>
      <c r="G59" s="119"/>
      <c r="H59" s="119"/>
      <c r="I59" s="119"/>
    </row>
    <row r="60" spans="1:11" x14ac:dyDescent="0.2">
      <c r="F60" s="611"/>
    </row>
    <row r="63" spans="1:11" x14ac:dyDescent="0.2">
      <c r="D63" s="257"/>
      <c r="E63" s="621"/>
      <c r="F63" s="257"/>
      <c r="G63" s="257"/>
      <c r="H63" s="257"/>
      <c r="I63" s="257"/>
      <c r="J63" s="257"/>
    </row>
    <row r="64" spans="1:11" x14ac:dyDescent="0.2">
      <c r="D64" s="256"/>
      <c r="E64" s="256"/>
      <c r="F64" s="256"/>
      <c r="G64" s="256"/>
      <c r="H64" s="256"/>
      <c r="I64" s="256"/>
      <c r="J64" s="256"/>
    </row>
  </sheetData>
  <mergeCells count="16">
    <mergeCell ref="E53:F53"/>
    <mergeCell ref="B55:I55"/>
    <mergeCell ref="B56:I56"/>
    <mergeCell ref="B57:I57"/>
    <mergeCell ref="B3:I3"/>
    <mergeCell ref="B4:I4"/>
    <mergeCell ref="B6:I7"/>
    <mergeCell ref="B47:D47"/>
    <mergeCell ref="F49:I49"/>
    <mergeCell ref="E52:F52"/>
    <mergeCell ref="C10:C21"/>
    <mergeCell ref="C23:C25"/>
    <mergeCell ref="C27:C29"/>
    <mergeCell ref="C30:C38"/>
    <mergeCell ref="C39:C41"/>
    <mergeCell ref="C42:C45"/>
  </mergeCells>
  <pageMargins left="0.51181102362204722" right="0.51181102362204722" top="0.31496062992125984" bottom="0.78740157480314965" header="0.31496062992125984" footer="0.31496062992125984"/>
  <pageSetup paperSize="9"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3C600-B628-4E78-95B9-567468E44EA7}">
  <dimension ref="A1:M64"/>
  <sheetViews>
    <sheetView workbookViewId="0">
      <selection activeCell="G5" sqref="G5"/>
    </sheetView>
  </sheetViews>
  <sheetFormatPr defaultColWidth="9.140625" defaultRowHeight="12.75" x14ac:dyDescent="0.2"/>
  <cols>
    <col min="1" max="1" width="8.28515625" style="1" customWidth="1"/>
    <col min="2" max="2" width="20.28515625" style="1" customWidth="1"/>
    <col min="3" max="3" width="17" style="1" customWidth="1"/>
    <col min="4" max="4" width="56" style="1" customWidth="1"/>
    <col min="5" max="5" width="20" style="1" customWidth="1"/>
    <col min="6" max="6" width="17.7109375" style="1" customWidth="1"/>
    <col min="7" max="7" width="17.5703125" style="1" customWidth="1"/>
    <col min="8" max="8" width="17.42578125" style="1" customWidth="1"/>
    <col min="9" max="9" width="20" style="1" customWidth="1"/>
    <col min="10" max="10" width="16.28515625" style="1" customWidth="1"/>
    <col min="11" max="11" width="21.7109375" style="1" customWidth="1"/>
    <col min="12" max="12" width="14.85546875" style="1" customWidth="1"/>
    <col min="13" max="13" width="16.85546875" style="1" customWidth="1"/>
    <col min="14" max="16384" width="9.140625" style="1"/>
  </cols>
  <sheetData>
    <row r="1" spans="1:13" ht="17.25" customHeight="1" x14ac:dyDescent="0.2"/>
    <row r="2" spans="1:13" ht="32.25" customHeight="1" x14ac:dyDescent="0.2">
      <c r="E2" s="753"/>
      <c r="F2" s="753"/>
    </row>
    <row r="3" spans="1:13" ht="12.75" customHeight="1" x14ac:dyDescent="0.2">
      <c r="B3" s="782" t="s">
        <v>0</v>
      </c>
      <c r="C3" s="782"/>
      <c r="D3" s="782"/>
      <c r="E3" s="782"/>
      <c r="F3" s="782"/>
      <c r="G3" s="782"/>
      <c r="H3" s="782"/>
      <c r="I3" s="782"/>
    </row>
    <row r="4" spans="1:13" ht="12" customHeight="1" x14ac:dyDescent="0.2">
      <c r="B4" s="783" t="s">
        <v>1</v>
      </c>
      <c r="C4" s="783"/>
      <c r="D4" s="783"/>
      <c r="E4" s="783"/>
      <c r="F4" s="783"/>
      <c r="G4" s="783"/>
      <c r="H4" s="783"/>
      <c r="I4" s="783"/>
    </row>
    <row r="5" spans="1:13" ht="11.25" customHeight="1" x14ac:dyDescent="0.2">
      <c r="B5" s="754"/>
      <c r="C5" s="754"/>
      <c r="D5" s="754"/>
      <c r="E5" s="754"/>
      <c r="F5" s="754"/>
      <c r="G5" s="754"/>
      <c r="H5" s="754"/>
      <c r="I5" s="754"/>
    </row>
    <row r="6" spans="1:13" ht="8.25" customHeight="1" x14ac:dyDescent="0.2">
      <c r="B6" s="784" t="s">
        <v>106</v>
      </c>
      <c r="C6" s="784"/>
      <c r="D6" s="784"/>
      <c r="E6" s="784"/>
      <c r="F6" s="784"/>
      <c r="G6" s="784"/>
      <c r="H6" s="784"/>
      <c r="I6" s="784"/>
    </row>
    <row r="7" spans="1:13" ht="10.5" customHeight="1" x14ac:dyDescent="0.2">
      <c r="B7" s="784"/>
      <c r="C7" s="784"/>
      <c r="D7" s="784"/>
      <c r="E7" s="784"/>
      <c r="F7" s="784"/>
      <c r="G7" s="784"/>
      <c r="H7" s="784"/>
      <c r="I7" s="784"/>
    </row>
    <row r="8" spans="1:13" ht="11.25" customHeight="1" thickBot="1" x14ac:dyDescent="0.25">
      <c r="B8" s="117"/>
      <c r="C8" s="117"/>
      <c r="D8" s="117"/>
      <c r="E8" s="117"/>
      <c r="F8" s="117"/>
      <c r="G8" s="117"/>
      <c r="H8" s="117"/>
      <c r="I8" s="117"/>
    </row>
    <row r="9" spans="1:13" ht="16.5" customHeight="1" thickBot="1" x14ac:dyDescent="0.25">
      <c r="A9" s="2"/>
      <c r="B9" s="3" t="s">
        <v>41</v>
      </c>
      <c r="C9" s="3" t="s">
        <v>134</v>
      </c>
      <c r="D9" s="758" t="s">
        <v>2</v>
      </c>
      <c r="E9" s="3" t="s">
        <v>77</v>
      </c>
      <c r="F9" s="758" t="s">
        <v>79</v>
      </c>
      <c r="G9" s="3" t="s">
        <v>78</v>
      </c>
      <c r="H9" s="3" t="s">
        <v>80</v>
      </c>
      <c r="I9" s="3" t="s">
        <v>3</v>
      </c>
    </row>
    <row r="10" spans="1:13" x14ac:dyDescent="0.2">
      <c r="B10" s="759" t="s">
        <v>42</v>
      </c>
      <c r="C10" s="819" t="s">
        <v>135</v>
      </c>
      <c r="D10" s="572" t="s">
        <v>4</v>
      </c>
      <c r="E10" s="627">
        <v>94528168.159999996</v>
      </c>
      <c r="F10" s="284">
        <f>E10+G10+H10+I10</f>
        <v>94525321.549999997</v>
      </c>
      <c r="G10" s="545">
        <v>0</v>
      </c>
      <c r="H10" s="545">
        <v>0</v>
      </c>
      <c r="I10" s="615">
        <v>-2846.61</v>
      </c>
      <c r="K10" s="5"/>
    </row>
    <row r="11" spans="1:13" ht="15" customHeight="1" x14ac:dyDescent="0.2">
      <c r="B11" s="15" t="s">
        <v>43</v>
      </c>
      <c r="C11" s="820"/>
      <c r="D11" s="33" t="s">
        <v>5</v>
      </c>
      <c r="E11" s="283">
        <v>15138856.93</v>
      </c>
      <c r="F11" s="284">
        <f t="shared" ref="F11:F46" si="0">E11+G11+H11+I11</f>
        <v>15310117.98</v>
      </c>
      <c r="G11" s="547">
        <v>0</v>
      </c>
      <c r="H11" s="545">
        <v>0</v>
      </c>
      <c r="I11" s="582">
        <v>171261.05</v>
      </c>
      <c r="J11" s="6"/>
      <c r="K11" s="7"/>
    </row>
    <row r="12" spans="1:13" ht="15" customHeight="1" x14ac:dyDescent="0.2">
      <c r="B12" s="15" t="s">
        <v>44</v>
      </c>
      <c r="C12" s="820"/>
      <c r="D12" s="33" t="s">
        <v>6</v>
      </c>
      <c r="E12" s="283">
        <v>67307072.890000001</v>
      </c>
      <c r="F12" s="284">
        <f t="shared" si="0"/>
        <v>66711041.170000002</v>
      </c>
      <c r="G12" s="547">
        <v>0</v>
      </c>
      <c r="H12" s="545">
        <v>0</v>
      </c>
      <c r="I12" s="616">
        <v>-596031.72</v>
      </c>
      <c r="J12" s="8"/>
    </row>
    <row r="13" spans="1:13" ht="15" customHeight="1" x14ac:dyDescent="0.2">
      <c r="B13" s="15" t="s">
        <v>45</v>
      </c>
      <c r="C13" s="820"/>
      <c r="D13" s="33" t="s">
        <v>7</v>
      </c>
      <c r="E13" s="283">
        <v>2356547.69</v>
      </c>
      <c r="F13" s="284">
        <f t="shared" si="0"/>
        <v>2375998.7799999998</v>
      </c>
      <c r="G13" s="546">
        <v>0</v>
      </c>
      <c r="H13" s="545">
        <v>0</v>
      </c>
      <c r="I13" s="583">
        <v>19451.09</v>
      </c>
      <c r="J13" s="755"/>
      <c r="K13" s="35"/>
      <c r="L13" s="9"/>
      <c r="M13" s="9" t="s">
        <v>8</v>
      </c>
    </row>
    <row r="14" spans="1:13" ht="15" customHeight="1" x14ac:dyDescent="0.2">
      <c r="B14" s="15" t="s">
        <v>46</v>
      </c>
      <c r="C14" s="820"/>
      <c r="D14" s="33" t="s">
        <v>9</v>
      </c>
      <c r="E14" s="283">
        <v>28243705.239999998</v>
      </c>
      <c r="F14" s="284">
        <f t="shared" si="0"/>
        <v>26133009.319999997</v>
      </c>
      <c r="G14" s="547">
        <v>0</v>
      </c>
      <c r="H14" s="612">
        <v>-2397484.39</v>
      </c>
      <c r="I14" s="582">
        <v>286788.46999999997</v>
      </c>
      <c r="J14" s="36"/>
      <c r="K14" s="37"/>
      <c r="L14" s="10"/>
      <c r="M14" s="48"/>
    </row>
    <row r="15" spans="1:13" ht="15" customHeight="1" x14ac:dyDescent="0.2">
      <c r="B15" s="15" t="s">
        <v>47</v>
      </c>
      <c r="C15" s="820"/>
      <c r="D15" s="573" t="s">
        <v>10</v>
      </c>
      <c r="E15" s="283">
        <v>34493094.439999998</v>
      </c>
      <c r="F15" s="284">
        <f t="shared" si="0"/>
        <v>33853135.659999996</v>
      </c>
      <c r="G15" s="547">
        <v>0</v>
      </c>
      <c r="H15" s="581">
        <v>0</v>
      </c>
      <c r="I15" s="616">
        <v>-639958.78</v>
      </c>
      <c r="J15" s="38"/>
      <c r="K15" s="35"/>
      <c r="L15" s="10"/>
      <c r="M15" s="11"/>
    </row>
    <row r="16" spans="1:13" ht="15" customHeight="1" x14ac:dyDescent="0.2">
      <c r="B16" s="15" t="s">
        <v>48</v>
      </c>
      <c r="C16" s="820"/>
      <c r="D16" s="30" t="s">
        <v>11</v>
      </c>
      <c r="E16" s="283">
        <v>108303844.33</v>
      </c>
      <c r="F16" s="284">
        <f t="shared" si="0"/>
        <v>108064608.53</v>
      </c>
      <c r="G16" s="547">
        <v>0</v>
      </c>
      <c r="H16" s="545">
        <v>0</v>
      </c>
      <c r="I16" s="616">
        <v>-239235.8</v>
      </c>
      <c r="J16" s="755"/>
      <c r="K16" s="755"/>
      <c r="L16" s="48"/>
    </row>
    <row r="17" spans="2:13" ht="15" customHeight="1" x14ac:dyDescent="0.2">
      <c r="B17" s="15" t="s">
        <v>49</v>
      </c>
      <c r="C17" s="820"/>
      <c r="D17" s="30" t="s">
        <v>12</v>
      </c>
      <c r="E17" s="281">
        <v>165412.91</v>
      </c>
      <c r="F17" s="284">
        <f t="shared" si="0"/>
        <v>50853.590000000484</v>
      </c>
      <c r="G17" s="546">
        <v>7289593.21</v>
      </c>
      <c r="H17" s="613">
        <v>-7418953.3499999996</v>
      </c>
      <c r="I17" s="583">
        <v>14800.82</v>
      </c>
      <c r="J17" s="755"/>
      <c r="K17" s="755"/>
      <c r="L17" s="12"/>
      <c r="M17" s="48"/>
    </row>
    <row r="18" spans="2:13" ht="15" customHeight="1" x14ac:dyDescent="0.2">
      <c r="B18" s="15" t="s">
        <v>50</v>
      </c>
      <c r="C18" s="820"/>
      <c r="D18" s="30" t="s">
        <v>13</v>
      </c>
      <c r="E18" s="281">
        <v>141891241.12</v>
      </c>
      <c r="F18" s="284">
        <f t="shared" si="0"/>
        <v>145447819.99000001</v>
      </c>
      <c r="G18" s="546">
        <v>2082175.77</v>
      </c>
      <c r="H18" s="545">
        <v>0</v>
      </c>
      <c r="I18" s="583">
        <v>1474403.1</v>
      </c>
      <c r="J18" s="36"/>
      <c r="K18" s="37"/>
      <c r="L18" s="12"/>
      <c r="M18" s="48"/>
    </row>
    <row r="19" spans="2:13" ht="15" customHeight="1" x14ac:dyDescent="0.2">
      <c r="B19" s="15" t="s">
        <v>51</v>
      </c>
      <c r="C19" s="820"/>
      <c r="D19" s="30" t="s">
        <v>14</v>
      </c>
      <c r="E19" s="283">
        <v>12206762.6</v>
      </c>
      <c r="F19" s="284">
        <f t="shared" si="0"/>
        <v>12185556.9</v>
      </c>
      <c r="G19" s="545">
        <v>0</v>
      </c>
      <c r="H19" s="545">
        <v>0</v>
      </c>
      <c r="I19" s="616">
        <v>-21205.7</v>
      </c>
      <c r="J19" s="755"/>
      <c r="K19" s="755"/>
      <c r="L19" s="10"/>
      <c r="M19" s="53"/>
    </row>
    <row r="20" spans="2:13" ht="15" customHeight="1" x14ac:dyDescent="0.2">
      <c r="B20" s="15" t="s">
        <v>52</v>
      </c>
      <c r="C20" s="820"/>
      <c r="D20" s="34" t="s">
        <v>15</v>
      </c>
      <c r="E20" s="283">
        <v>974410.17</v>
      </c>
      <c r="F20" s="284">
        <f t="shared" si="0"/>
        <v>982436.35000000009</v>
      </c>
      <c r="G20" s="545">
        <v>0</v>
      </c>
      <c r="H20" s="545">
        <v>0</v>
      </c>
      <c r="I20" s="583">
        <v>8026.18</v>
      </c>
      <c r="J20" s="755"/>
      <c r="K20" s="755"/>
      <c r="L20" s="10"/>
      <c r="M20" s="48"/>
    </row>
    <row r="21" spans="2:13" ht="15" customHeight="1" x14ac:dyDescent="0.2">
      <c r="B21" s="15" t="s">
        <v>53</v>
      </c>
      <c r="C21" s="821"/>
      <c r="D21" s="34" t="s">
        <v>16</v>
      </c>
      <c r="E21" s="283">
        <v>43532712.140000001</v>
      </c>
      <c r="F21" s="284">
        <f t="shared" si="0"/>
        <v>43709045.939999998</v>
      </c>
      <c r="G21" s="545">
        <v>0</v>
      </c>
      <c r="H21" s="545">
        <v>0</v>
      </c>
      <c r="I21" s="583">
        <v>176333.8</v>
      </c>
      <c r="J21" s="755"/>
      <c r="K21" s="755"/>
      <c r="L21" s="10"/>
      <c r="M21" s="53"/>
    </row>
    <row r="22" spans="2:13" x14ac:dyDescent="0.2">
      <c r="B22" s="15" t="s">
        <v>46</v>
      </c>
      <c r="C22" s="15" t="s">
        <v>136</v>
      </c>
      <c r="D22" s="34" t="s">
        <v>137</v>
      </c>
      <c r="E22" s="281">
        <v>3593097.24</v>
      </c>
      <c r="F22" s="284">
        <f t="shared" si="0"/>
        <v>3435567.0700000003</v>
      </c>
      <c r="G22" s="545">
        <v>0</v>
      </c>
      <c r="H22" s="614">
        <v>-194074.01</v>
      </c>
      <c r="I22" s="584">
        <v>36543.839999999997</v>
      </c>
      <c r="J22" s="755"/>
      <c r="K22" s="755"/>
      <c r="L22" s="13"/>
      <c r="M22" s="14"/>
    </row>
    <row r="23" spans="2:13" x14ac:dyDescent="0.2">
      <c r="B23" s="15" t="s">
        <v>54</v>
      </c>
      <c r="C23" s="822" t="s">
        <v>135</v>
      </c>
      <c r="D23" s="34" t="s">
        <v>17</v>
      </c>
      <c r="E23" s="283">
        <v>46986780.240000002</v>
      </c>
      <c r="F23" s="284">
        <f t="shared" si="0"/>
        <v>49062219.219999999</v>
      </c>
      <c r="G23" s="545">
        <v>0</v>
      </c>
      <c r="H23" s="545">
        <v>0</v>
      </c>
      <c r="I23" s="582">
        <v>2075438.98</v>
      </c>
      <c r="J23" s="755"/>
      <c r="K23" s="39"/>
      <c r="L23" s="10"/>
      <c r="M23" s="14"/>
    </row>
    <row r="24" spans="2:13" ht="15" customHeight="1" x14ac:dyDescent="0.2">
      <c r="B24" s="15" t="s">
        <v>55</v>
      </c>
      <c r="C24" s="820"/>
      <c r="D24" s="34" t="s">
        <v>18</v>
      </c>
      <c r="E24" s="281">
        <v>16159397.220000001</v>
      </c>
      <c r="F24" s="284">
        <f t="shared" si="0"/>
        <v>16303291.73</v>
      </c>
      <c r="G24" s="545">
        <v>0</v>
      </c>
      <c r="H24" s="545">
        <v>0</v>
      </c>
      <c r="I24" s="582">
        <v>143894.51</v>
      </c>
      <c r="J24" s="755"/>
      <c r="K24" s="755"/>
      <c r="L24" s="10"/>
      <c r="M24" s="14"/>
    </row>
    <row r="25" spans="2:13" ht="14.25" customHeight="1" x14ac:dyDescent="0.2">
      <c r="B25" s="4" t="s">
        <v>85</v>
      </c>
      <c r="C25" s="821"/>
      <c r="D25" s="30" t="s">
        <v>19</v>
      </c>
      <c r="E25" s="283">
        <v>15539392.43</v>
      </c>
      <c r="F25" s="284">
        <f t="shared" si="0"/>
        <v>16186822.869999999</v>
      </c>
      <c r="G25" s="281">
        <v>0</v>
      </c>
      <c r="H25" s="627">
        <v>0</v>
      </c>
      <c r="I25" s="585">
        <v>647430.43999999994</v>
      </c>
      <c r="J25" s="20"/>
      <c r="K25" s="752"/>
    </row>
    <row r="26" spans="2:13" ht="13.5" customHeight="1" x14ac:dyDescent="0.2">
      <c r="B26" s="4" t="s">
        <v>49</v>
      </c>
      <c r="C26" s="4" t="s">
        <v>138</v>
      </c>
      <c r="D26" s="30" t="s">
        <v>20</v>
      </c>
      <c r="E26" s="281">
        <v>283.67</v>
      </c>
      <c r="F26" s="284">
        <f t="shared" si="0"/>
        <v>286.36</v>
      </c>
      <c r="G26" s="281">
        <v>0</v>
      </c>
      <c r="H26" s="628">
        <v>0</v>
      </c>
      <c r="I26" s="585">
        <v>2.69</v>
      </c>
      <c r="J26" s="752"/>
      <c r="K26" s="752"/>
    </row>
    <row r="27" spans="2:13" x14ac:dyDescent="0.2">
      <c r="B27" s="4" t="s">
        <v>57</v>
      </c>
      <c r="C27" s="823" t="s">
        <v>135</v>
      </c>
      <c r="D27" s="30" t="s">
        <v>21</v>
      </c>
      <c r="E27" s="281">
        <v>28565185.75</v>
      </c>
      <c r="F27" s="284">
        <f t="shared" si="0"/>
        <v>30775222.030000001</v>
      </c>
      <c r="G27" s="283">
        <v>0</v>
      </c>
      <c r="H27" s="283">
        <v>0</v>
      </c>
      <c r="I27" s="585">
        <v>2210036.2799999998</v>
      </c>
      <c r="J27" s="21"/>
      <c r="K27" s="752"/>
    </row>
    <row r="28" spans="2:13" ht="15" customHeight="1" x14ac:dyDescent="0.2">
      <c r="B28" s="4" t="s">
        <v>58</v>
      </c>
      <c r="C28" s="824"/>
      <c r="D28" s="30" t="s">
        <v>22</v>
      </c>
      <c r="E28" s="283">
        <v>10988301.99</v>
      </c>
      <c r="F28" s="284">
        <f t="shared" si="0"/>
        <v>11432797.4</v>
      </c>
      <c r="G28" s="281">
        <v>0</v>
      </c>
      <c r="H28" s="283">
        <v>0</v>
      </c>
      <c r="I28" s="585">
        <v>444495.41</v>
      </c>
      <c r="J28" s="21"/>
      <c r="K28" s="752"/>
    </row>
    <row r="29" spans="2:13" ht="15.75" customHeight="1" thickBot="1" x14ac:dyDescent="0.25">
      <c r="B29" s="4" t="s">
        <v>132</v>
      </c>
      <c r="C29" s="825"/>
      <c r="D29" s="30" t="s">
        <v>133</v>
      </c>
      <c r="E29" s="283">
        <v>0</v>
      </c>
      <c r="F29" s="289">
        <f t="shared" si="0"/>
        <v>5368969.8100000005</v>
      </c>
      <c r="G29" s="281">
        <v>5347676.8600000003</v>
      </c>
      <c r="H29" s="283">
        <v>0</v>
      </c>
      <c r="I29" s="585">
        <v>21292.95</v>
      </c>
      <c r="J29" s="21"/>
      <c r="K29" s="752"/>
    </row>
    <row r="30" spans="2:13" x14ac:dyDescent="0.2">
      <c r="B30" s="630" t="s">
        <v>59</v>
      </c>
      <c r="C30" s="826" t="s">
        <v>139</v>
      </c>
      <c r="D30" s="629" t="s">
        <v>23</v>
      </c>
      <c r="E30" s="277">
        <v>16601195.890000001</v>
      </c>
      <c r="F30" s="284">
        <f t="shared" si="0"/>
        <v>16731698.850000001</v>
      </c>
      <c r="G30" s="279">
        <v>0</v>
      </c>
      <c r="H30" s="279">
        <v>0</v>
      </c>
      <c r="I30" s="597">
        <v>130502.96</v>
      </c>
      <c r="J30" s="752"/>
      <c r="K30" s="40"/>
    </row>
    <row r="31" spans="2:13" ht="15" customHeight="1" x14ac:dyDescent="0.2">
      <c r="B31" s="23" t="s">
        <v>86</v>
      </c>
      <c r="C31" s="824"/>
      <c r="D31" s="30" t="s">
        <v>24</v>
      </c>
      <c r="E31" s="281">
        <v>51118216.990000002</v>
      </c>
      <c r="F31" s="281">
        <f t="shared" si="0"/>
        <v>51645585.710000001</v>
      </c>
      <c r="G31" s="631">
        <v>0</v>
      </c>
      <c r="H31" s="283">
        <v>0</v>
      </c>
      <c r="I31" s="598">
        <v>527368.72</v>
      </c>
      <c r="J31" s="752"/>
      <c r="K31" s="752"/>
    </row>
    <row r="32" spans="2:13" ht="15" customHeight="1" x14ac:dyDescent="0.2">
      <c r="B32" s="760" t="s">
        <v>61</v>
      </c>
      <c r="C32" s="824"/>
      <c r="D32" s="30" t="s">
        <v>25</v>
      </c>
      <c r="E32" s="281">
        <v>9015854.3399999999</v>
      </c>
      <c r="F32" s="287">
        <f t="shared" si="0"/>
        <v>9119544.9399999995</v>
      </c>
      <c r="G32" s="631">
        <v>0</v>
      </c>
      <c r="H32" s="283">
        <v>0</v>
      </c>
      <c r="I32" s="598">
        <v>103690.6</v>
      </c>
      <c r="J32" s="41"/>
      <c r="K32" s="752"/>
    </row>
    <row r="33" spans="1:12" ht="15" customHeight="1" x14ac:dyDescent="0.2">
      <c r="B33" s="4" t="s">
        <v>87</v>
      </c>
      <c r="C33" s="824"/>
      <c r="D33" s="30" t="s">
        <v>26</v>
      </c>
      <c r="E33" s="281">
        <v>8467451.0700000003</v>
      </c>
      <c r="F33" s="287">
        <f>E33+G33+H33+I33</f>
        <v>8306094.4000000004</v>
      </c>
      <c r="G33" s="632">
        <v>0</v>
      </c>
      <c r="H33" s="283">
        <v>0</v>
      </c>
      <c r="I33" s="617">
        <v>-161356.67000000001</v>
      </c>
      <c r="J33" s="752"/>
      <c r="K33" s="752"/>
    </row>
    <row r="34" spans="1:12" ht="15" customHeight="1" x14ac:dyDescent="0.2">
      <c r="B34" s="4" t="s">
        <v>62</v>
      </c>
      <c r="C34" s="824"/>
      <c r="D34" s="34" t="s">
        <v>27</v>
      </c>
      <c r="E34" s="281">
        <v>19605625.920000002</v>
      </c>
      <c r="F34" s="287">
        <f t="shared" si="0"/>
        <v>20606956.100000001</v>
      </c>
      <c r="G34" s="632">
        <v>0</v>
      </c>
      <c r="H34" s="283">
        <v>0</v>
      </c>
      <c r="I34" s="585">
        <v>1001330.18</v>
      </c>
      <c r="J34" s="20"/>
      <c r="K34" s="40"/>
    </row>
    <row r="35" spans="1:12" ht="15.75" customHeight="1" x14ac:dyDescent="0.2">
      <c r="B35" s="4" t="s">
        <v>63</v>
      </c>
      <c r="C35" s="824"/>
      <c r="D35" s="34" t="s">
        <v>28</v>
      </c>
      <c r="E35" s="281">
        <v>19401968.449999999</v>
      </c>
      <c r="F35" s="287">
        <f t="shared" si="0"/>
        <v>20349140.489999998</v>
      </c>
      <c r="G35" s="286">
        <v>0</v>
      </c>
      <c r="H35" s="283">
        <v>0</v>
      </c>
      <c r="I35" s="599">
        <v>947172.04</v>
      </c>
      <c r="J35" s="41"/>
      <c r="K35" s="752"/>
    </row>
    <row r="36" spans="1:12" ht="15.75" customHeight="1" x14ac:dyDescent="0.2">
      <c r="B36" s="4" t="s">
        <v>95</v>
      </c>
      <c r="C36" s="824"/>
      <c r="D36" s="34" t="s">
        <v>29</v>
      </c>
      <c r="E36" s="281">
        <v>12554345.109999999</v>
      </c>
      <c r="F36" s="287">
        <f t="shared" si="0"/>
        <v>13823042.27</v>
      </c>
      <c r="G36" s="631">
        <v>0</v>
      </c>
      <c r="H36" s="283">
        <v>0</v>
      </c>
      <c r="I36" s="600">
        <v>1268697.1599999999</v>
      </c>
      <c r="J36" s="42"/>
      <c r="K36" s="43"/>
      <c r="L36" s="16"/>
    </row>
    <row r="37" spans="1:12" ht="14.25" customHeight="1" x14ac:dyDescent="0.2">
      <c r="B37" s="761" t="s">
        <v>88</v>
      </c>
      <c r="C37" s="824"/>
      <c r="D37" s="623" t="s">
        <v>30</v>
      </c>
      <c r="E37" s="281">
        <v>11391155.43</v>
      </c>
      <c r="F37" s="284">
        <f t="shared" si="0"/>
        <v>12288441.459999999</v>
      </c>
      <c r="G37" s="285">
        <v>0</v>
      </c>
      <c r="H37" s="283">
        <v>0</v>
      </c>
      <c r="I37" s="601">
        <v>897286.03</v>
      </c>
      <c r="J37" s="42"/>
      <c r="K37" s="43" t="s">
        <v>76</v>
      </c>
      <c r="L37" s="17"/>
    </row>
    <row r="38" spans="1:12" ht="14.25" customHeight="1" thickBot="1" x14ac:dyDescent="0.25">
      <c r="B38" s="762" t="s">
        <v>71</v>
      </c>
      <c r="C38" s="825"/>
      <c r="D38" s="624" t="s">
        <v>39</v>
      </c>
      <c r="E38" s="270">
        <v>23024191.93</v>
      </c>
      <c r="F38" s="289">
        <f t="shared" si="0"/>
        <v>23256020.620000001</v>
      </c>
      <c r="G38" s="290">
        <v>0</v>
      </c>
      <c r="H38" s="270">
        <v>0</v>
      </c>
      <c r="I38" s="602">
        <v>231828.69</v>
      </c>
      <c r="J38" s="42"/>
      <c r="K38" s="43"/>
      <c r="L38" s="17"/>
    </row>
    <row r="39" spans="1:12" ht="15" customHeight="1" x14ac:dyDescent="0.2">
      <c r="B39" s="23" t="s">
        <v>64</v>
      </c>
      <c r="C39" s="826" t="s">
        <v>141</v>
      </c>
      <c r="D39" s="625" t="s">
        <v>31</v>
      </c>
      <c r="E39" s="287">
        <v>5140608</v>
      </c>
      <c r="F39" s="284">
        <f t="shared" si="0"/>
        <v>5199846.79</v>
      </c>
      <c r="G39" s="291">
        <v>0</v>
      </c>
      <c r="H39" s="279">
        <v>0</v>
      </c>
      <c r="I39" s="603">
        <v>59238.79</v>
      </c>
      <c r="J39" s="42"/>
      <c r="K39" s="43"/>
      <c r="L39" s="17"/>
    </row>
    <row r="40" spans="1:12" ht="15" customHeight="1" x14ac:dyDescent="0.2">
      <c r="B40" s="4" t="s">
        <v>65</v>
      </c>
      <c r="C40" s="824"/>
      <c r="D40" s="55" t="s">
        <v>32</v>
      </c>
      <c r="E40" s="287">
        <v>11879886.550000001</v>
      </c>
      <c r="F40" s="284">
        <f t="shared" si="0"/>
        <v>11954704.140000001</v>
      </c>
      <c r="G40" s="287">
        <v>0</v>
      </c>
      <c r="H40" s="283">
        <v>0</v>
      </c>
      <c r="I40" s="604">
        <v>74817.59</v>
      </c>
      <c r="J40" s="42"/>
      <c r="K40" s="43"/>
      <c r="L40" s="18"/>
    </row>
    <row r="41" spans="1:12" ht="13.5" customHeight="1" thickBot="1" x14ac:dyDescent="0.25">
      <c r="B41" s="47" t="s">
        <v>66</v>
      </c>
      <c r="C41" s="825"/>
      <c r="D41" s="56" t="s">
        <v>33</v>
      </c>
      <c r="E41" s="289">
        <v>1963681.02</v>
      </c>
      <c r="F41" s="289">
        <f t="shared" si="0"/>
        <v>2057978.21</v>
      </c>
      <c r="G41" s="289">
        <v>0</v>
      </c>
      <c r="H41" s="270">
        <v>0</v>
      </c>
      <c r="I41" s="605">
        <v>94297.19</v>
      </c>
      <c r="J41" s="42"/>
      <c r="K41" s="43"/>
    </row>
    <row r="42" spans="1:12" ht="13.5" customHeight="1" x14ac:dyDescent="0.2">
      <c r="B42" s="23" t="s">
        <v>67</v>
      </c>
      <c r="C42" s="826" t="s">
        <v>140</v>
      </c>
      <c r="D42" s="55" t="s">
        <v>34</v>
      </c>
      <c r="E42" s="287">
        <v>5951767.0499999998</v>
      </c>
      <c r="F42" s="284">
        <f t="shared" si="0"/>
        <v>6309174.8999999994</v>
      </c>
      <c r="G42" s="291">
        <v>0</v>
      </c>
      <c r="H42" s="279">
        <v>0</v>
      </c>
      <c r="I42" s="606">
        <v>357407.85</v>
      </c>
      <c r="J42" s="42"/>
      <c r="K42" s="43"/>
    </row>
    <row r="43" spans="1:12" ht="15" customHeight="1" x14ac:dyDescent="0.2">
      <c r="B43" s="4" t="s">
        <v>89</v>
      </c>
      <c r="C43" s="824"/>
      <c r="D43" s="30" t="s">
        <v>35</v>
      </c>
      <c r="E43" s="281">
        <v>2960647.47</v>
      </c>
      <c r="F43" s="284">
        <f t="shared" si="0"/>
        <v>3141518.3800000004</v>
      </c>
      <c r="G43" s="285">
        <v>0</v>
      </c>
      <c r="H43" s="285">
        <v>0</v>
      </c>
      <c r="I43" s="584">
        <v>180870.91</v>
      </c>
      <c r="J43" s="42"/>
      <c r="K43" s="43"/>
    </row>
    <row r="44" spans="1:12" ht="15" customHeight="1" x14ac:dyDescent="0.2">
      <c r="B44" s="4" t="s">
        <v>68</v>
      </c>
      <c r="C44" s="824"/>
      <c r="D44" s="30" t="s">
        <v>36</v>
      </c>
      <c r="E44" s="281">
        <v>7899998.75</v>
      </c>
      <c r="F44" s="284">
        <f t="shared" si="0"/>
        <v>7963362.25</v>
      </c>
      <c r="G44" s="285">
        <v>0</v>
      </c>
      <c r="H44" s="285">
        <v>0</v>
      </c>
      <c r="I44" s="584">
        <v>63363.5</v>
      </c>
      <c r="J44" s="753"/>
      <c r="K44" s="753"/>
    </row>
    <row r="45" spans="1:12" ht="15" customHeight="1" thickBot="1" x14ac:dyDescent="0.25">
      <c r="B45" s="47" t="s">
        <v>69</v>
      </c>
      <c r="C45" s="825"/>
      <c r="D45" s="624" t="s">
        <v>37</v>
      </c>
      <c r="E45" s="270">
        <v>9772629.3699999992</v>
      </c>
      <c r="F45" s="289">
        <f t="shared" si="0"/>
        <v>10393955.67</v>
      </c>
      <c r="G45" s="288">
        <v>0</v>
      </c>
      <c r="H45" s="292">
        <v>0</v>
      </c>
      <c r="I45" s="607">
        <v>621326.30000000005</v>
      </c>
      <c r="J45" s="753"/>
      <c r="K45" s="29"/>
    </row>
    <row r="46" spans="1:12" ht="15" customHeight="1" thickBot="1" x14ac:dyDescent="0.25">
      <c r="B46" s="79" t="s">
        <v>70</v>
      </c>
      <c r="C46" s="79" t="s">
        <v>142</v>
      </c>
      <c r="D46" s="626" t="s">
        <v>38</v>
      </c>
      <c r="E46" s="548">
        <v>25338692.579999998</v>
      </c>
      <c r="F46" s="284">
        <f t="shared" si="0"/>
        <v>25611699.34</v>
      </c>
      <c r="G46" s="550">
        <v>0</v>
      </c>
      <c r="H46" s="551">
        <v>0</v>
      </c>
      <c r="I46" s="608">
        <v>273006.76</v>
      </c>
      <c r="J46" s="753"/>
      <c r="K46" s="29"/>
    </row>
    <row r="47" spans="1:12" ht="15.75" customHeight="1" thickBot="1" x14ac:dyDescent="0.25">
      <c r="A47" s="755"/>
      <c r="B47" s="785" t="s">
        <v>40</v>
      </c>
      <c r="C47" s="817"/>
      <c r="D47" s="786"/>
      <c r="E47" s="552">
        <f>SUM(E10:E46)</f>
        <v>913062183.08000004</v>
      </c>
      <c r="F47" s="553">
        <f>SUM(F10:F46)</f>
        <v>930672886.7700001</v>
      </c>
      <c r="G47" s="579"/>
      <c r="H47" s="580"/>
      <c r="I47" s="580"/>
      <c r="J47" s="753"/>
      <c r="K47" s="22"/>
    </row>
    <row r="48" spans="1:12" ht="10.5" customHeight="1" x14ac:dyDescent="0.2">
      <c r="A48" s="755"/>
      <c r="B48" s="755"/>
      <c r="C48" s="755"/>
      <c r="D48" s="85"/>
      <c r="E48" s="755"/>
      <c r="F48" s="755"/>
      <c r="G48" s="50"/>
      <c r="H48" s="50"/>
      <c r="I48" s="50"/>
      <c r="J48" s="753"/>
      <c r="K48" s="22"/>
    </row>
    <row r="49" spans="1:11" ht="12.75" customHeight="1" x14ac:dyDescent="0.2">
      <c r="A49" s="755"/>
      <c r="B49" s="259" t="s">
        <v>90</v>
      </c>
      <c r="C49" s="259"/>
      <c r="D49" s="754"/>
      <c r="E49" s="755"/>
      <c r="F49" s="818"/>
      <c r="G49" s="818"/>
      <c r="H49" s="818"/>
      <c r="I49" s="818"/>
      <c r="J49" s="753"/>
      <c r="K49" s="22"/>
    </row>
    <row r="50" spans="1:11" ht="12" customHeight="1" x14ac:dyDescent="0.2">
      <c r="A50" s="755"/>
      <c r="B50" s="756"/>
      <c r="C50" s="756"/>
      <c r="D50" s="754"/>
      <c r="E50" s="755"/>
      <c r="F50" s="755"/>
      <c r="G50" s="755"/>
      <c r="H50" s="755"/>
      <c r="I50" s="755"/>
      <c r="J50" s="753"/>
      <c r="K50" s="22"/>
    </row>
    <row r="51" spans="1:11" ht="12" customHeight="1" x14ac:dyDescent="0.2">
      <c r="B51" s="609" t="s">
        <v>83</v>
      </c>
      <c r="C51" s="622"/>
      <c r="D51" s="48"/>
      <c r="E51" s="48"/>
      <c r="F51" s="46"/>
      <c r="G51" s="46"/>
      <c r="H51" s="46"/>
      <c r="I51" s="46"/>
    </row>
    <row r="52" spans="1:11" ht="12" customHeight="1" x14ac:dyDescent="0.2">
      <c r="B52" s="610" t="s">
        <v>84</v>
      </c>
      <c r="C52" s="610"/>
      <c r="D52" s="28"/>
      <c r="E52" s="815" t="s">
        <v>100</v>
      </c>
      <c r="F52" s="815"/>
      <c r="G52" s="28"/>
      <c r="H52" s="754"/>
      <c r="I52" s="754"/>
    </row>
    <row r="53" spans="1:11" ht="11.25" customHeight="1" x14ac:dyDescent="0.2">
      <c r="B53" s="2"/>
      <c r="C53" s="2"/>
      <c r="D53" s="28"/>
      <c r="E53" s="811" t="s">
        <v>73</v>
      </c>
      <c r="F53" s="811"/>
      <c r="G53" s="28"/>
      <c r="H53" s="754"/>
      <c r="I53" s="754"/>
    </row>
    <row r="54" spans="1:11" ht="12" customHeight="1" x14ac:dyDescent="0.2">
      <c r="B54" s="46"/>
      <c r="C54" s="46"/>
      <c r="D54" s="46"/>
      <c r="E54" s="46"/>
      <c r="F54" s="46"/>
      <c r="G54" s="46"/>
      <c r="H54" s="46"/>
      <c r="I54" s="46"/>
      <c r="J54" s="2"/>
    </row>
    <row r="55" spans="1:11" ht="12" customHeight="1" x14ac:dyDescent="0.2">
      <c r="A55" s="753"/>
      <c r="B55" s="812" t="s">
        <v>74</v>
      </c>
      <c r="C55" s="812"/>
      <c r="D55" s="812"/>
      <c r="E55" s="812"/>
      <c r="F55" s="812"/>
      <c r="G55" s="812"/>
      <c r="H55" s="812"/>
      <c r="I55" s="812"/>
      <c r="J55" s="755"/>
    </row>
    <row r="56" spans="1:11" ht="12" customHeight="1" x14ac:dyDescent="0.2">
      <c r="B56" s="813" t="s">
        <v>75</v>
      </c>
      <c r="C56" s="813"/>
      <c r="D56" s="813"/>
      <c r="E56" s="813"/>
      <c r="F56" s="813"/>
      <c r="G56" s="813"/>
      <c r="H56" s="813"/>
      <c r="I56" s="813"/>
    </row>
    <row r="57" spans="1:11" ht="10.5" customHeight="1" x14ac:dyDescent="0.2">
      <c r="B57" s="814" t="s">
        <v>72</v>
      </c>
      <c r="C57" s="814"/>
      <c r="D57" s="814"/>
      <c r="E57" s="814"/>
      <c r="F57" s="814"/>
      <c r="G57" s="814"/>
      <c r="H57" s="814"/>
      <c r="I57" s="814"/>
    </row>
    <row r="58" spans="1:11" ht="12.75" customHeight="1" x14ac:dyDescent="0.2">
      <c r="B58" s="254"/>
      <c r="C58" s="254"/>
      <c r="D58" s="254"/>
      <c r="E58" s="254"/>
      <c r="F58" s="254"/>
      <c r="G58" s="254"/>
      <c r="H58" s="254"/>
      <c r="I58" s="254"/>
    </row>
    <row r="59" spans="1:11" x14ac:dyDescent="0.2">
      <c r="B59" s="119"/>
      <c r="C59" s="119"/>
      <c r="D59" s="119"/>
      <c r="E59" s="119"/>
      <c r="F59" s="119"/>
      <c r="G59" s="119"/>
      <c r="H59" s="119"/>
      <c r="I59" s="119"/>
    </row>
    <row r="60" spans="1:11" x14ac:dyDescent="0.2">
      <c r="F60" s="611"/>
    </row>
    <row r="63" spans="1:11" x14ac:dyDescent="0.2">
      <c r="D63" s="257"/>
      <c r="E63" s="621"/>
      <c r="F63" s="257"/>
      <c r="G63" s="257"/>
      <c r="H63" s="257"/>
      <c r="I63" s="257"/>
      <c r="J63" s="257"/>
    </row>
    <row r="64" spans="1:11" x14ac:dyDescent="0.2">
      <c r="D64" s="256"/>
      <c r="E64" s="256"/>
      <c r="F64" s="256"/>
      <c r="G64" s="256"/>
      <c r="H64" s="256"/>
      <c r="I64" s="256"/>
      <c r="J64" s="256"/>
    </row>
  </sheetData>
  <mergeCells count="16">
    <mergeCell ref="E53:F53"/>
    <mergeCell ref="B55:I55"/>
    <mergeCell ref="B56:I56"/>
    <mergeCell ref="B57:I57"/>
    <mergeCell ref="C30:C38"/>
    <mergeCell ref="C39:C41"/>
    <mergeCell ref="C42:C45"/>
    <mergeCell ref="B47:D47"/>
    <mergeCell ref="F49:I49"/>
    <mergeCell ref="E52:F52"/>
    <mergeCell ref="B3:I3"/>
    <mergeCell ref="B4:I4"/>
    <mergeCell ref="B6:I7"/>
    <mergeCell ref="C10:C21"/>
    <mergeCell ref="C23:C25"/>
    <mergeCell ref="C27:C29"/>
  </mergeCells>
  <printOptions horizontalCentered="1"/>
  <pageMargins left="0.39370078740157483" right="0.39370078740157483" top="0.19685039370078741" bottom="0.39370078740157483" header="0.19685039370078741" footer="0.31496062992125984"/>
  <pageSetup paperSize="9" scale="70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7"/>
  <sheetViews>
    <sheetView workbookViewId="0">
      <selection sqref="A1:XFD1048576"/>
    </sheetView>
  </sheetViews>
  <sheetFormatPr defaultColWidth="9.140625" defaultRowHeight="12.75" x14ac:dyDescent="0.2"/>
  <cols>
    <col min="1" max="1" width="9.140625" style="1" customWidth="1"/>
    <col min="2" max="2" width="20.5703125" style="1" customWidth="1"/>
    <col min="3" max="3" width="19.85546875" style="1" customWidth="1"/>
    <col min="4" max="4" width="54.85546875" style="1" customWidth="1"/>
    <col min="5" max="5" width="19.5703125" style="1" customWidth="1"/>
    <col min="6" max="6" width="17.7109375" style="1" customWidth="1"/>
    <col min="7" max="7" width="17.5703125" style="1" customWidth="1"/>
    <col min="8" max="8" width="17.42578125" style="1" customWidth="1"/>
    <col min="9" max="9" width="20" style="1" customWidth="1"/>
    <col min="10" max="10" width="16.28515625" style="1" customWidth="1"/>
    <col min="11" max="11" width="21.7109375" style="1" customWidth="1"/>
    <col min="12" max="12" width="14.85546875" style="1" customWidth="1"/>
    <col min="13" max="13" width="16.85546875" style="1" customWidth="1"/>
    <col min="14" max="16384" width="9.140625" style="1"/>
  </cols>
  <sheetData>
    <row r="1" spans="2:13" ht="15" customHeight="1" x14ac:dyDescent="0.2"/>
    <row r="2" spans="2:13" ht="54.75" customHeight="1" x14ac:dyDescent="0.2">
      <c r="E2" s="634"/>
      <c r="F2" s="634"/>
    </row>
    <row r="3" spans="2:13" ht="10.5" customHeight="1" x14ac:dyDescent="0.2">
      <c r="B3" s="790" t="s">
        <v>0</v>
      </c>
      <c r="C3" s="790"/>
      <c r="D3" s="790"/>
      <c r="E3" s="790"/>
      <c r="F3" s="790"/>
      <c r="G3" s="790"/>
      <c r="H3" s="790"/>
      <c r="I3" s="790"/>
    </row>
    <row r="4" spans="2:13" ht="11.25" customHeight="1" x14ac:dyDescent="0.2">
      <c r="B4" s="830" t="s">
        <v>1</v>
      </c>
      <c r="C4" s="830"/>
      <c r="D4" s="830"/>
      <c r="E4" s="830"/>
      <c r="F4" s="830"/>
      <c r="G4" s="830"/>
      <c r="H4" s="830"/>
      <c r="I4" s="830"/>
    </row>
    <row r="5" spans="2:13" ht="11.25" customHeight="1" x14ac:dyDescent="0.2">
      <c r="B5" s="633"/>
      <c r="C5" s="633"/>
      <c r="D5" s="633"/>
      <c r="E5" s="633"/>
      <c r="F5" s="633"/>
      <c r="G5" s="633"/>
      <c r="H5" s="633"/>
      <c r="I5" s="633"/>
    </row>
    <row r="6" spans="2:13" ht="9.75" customHeight="1" x14ac:dyDescent="0.2">
      <c r="B6" s="831" t="s">
        <v>107</v>
      </c>
      <c r="C6" s="831"/>
      <c r="D6" s="831"/>
      <c r="E6" s="831"/>
      <c r="F6" s="831"/>
      <c r="G6" s="831"/>
      <c r="H6" s="831"/>
      <c r="I6" s="831"/>
    </row>
    <row r="7" spans="2:13" ht="9.75" customHeight="1" x14ac:dyDescent="0.2">
      <c r="B7" s="831"/>
      <c r="C7" s="831"/>
      <c r="D7" s="831"/>
      <c r="E7" s="831"/>
      <c r="F7" s="831"/>
      <c r="G7" s="831"/>
      <c r="H7" s="831"/>
      <c r="I7" s="831"/>
    </row>
    <row r="8" spans="2:13" ht="12.75" customHeight="1" thickBot="1" x14ac:dyDescent="0.25">
      <c r="B8" s="638"/>
      <c r="C8" s="638"/>
      <c r="D8" s="638"/>
      <c r="E8" s="638"/>
      <c r="F8" s="638"/>
      <c r="G8" s="638"/>
      <c r="H8" s="638"/>
      <c r="I8" s="638"/>
    </row>
    <row r="9" spans="2:13" ht="16.5" customHeight="1" thickBot="1" x14ac:dyDescent="0.25">
      <c r="B9" s="699" t="s">
        <v>41</v>
      </c>
      <c r="C9" s="699" t="s">
        <v>134</v>
      </c>
      <c r="D9" s="700" t="s">
        <v>2</v>
      </c>
      <c r="E9" s="699" t="s">
        <v>77</v>
      </c>
      <c r="F9" s="700" t="s">
        <v>79</v>
      </c>
      <c r="G9" s="699" t="s">
        <v>78</v>
      </c>
      <c r="H9" s="699" t="s">
        <v>80</v>
      </c>
      <c r="I9" s="699" t="s">
        <v>3</v>
      </c>
    </row>
    <row r="10" spans="2:13" x14ac:dyDescent="0.2">
      <c r="B10" s="639" t="s">
        <v>42</v>
      </c>
      <c r="C10" s="832" t="s">
        <v>135</v>
      </c>
      <c r="D10" s="640" t="s">
        <v>4</v>
      </c>
      <c r="E10" s="641">
        <f>'Composição da Cart. Julho-2022'!F10</f>
        <v>94525321.549999997</v>
      </c>
      <c r="F10" s="642">
        <f>E10+G10+H10+I10</f>
        <v>94531101.25999999</v>
      </c>
      <c r="G10" s="643">
        <v>0</v>
      </c>
      <c r="H10" s="643">
        <v>0</v>
      </c>
      <c r="I10" s="728">
        <v>5779.71</v>
      </c>
      <c r="K10" s="5"/>
    </row>
    <row r="11" spans="2:13" ht="13.5" customHeight="1" x14ac:dyDescent="0.2">
      <c r="B11" s="644" t="s">
        <v>43</v>
      </c>
      <c r="C11" s="833"/>
      <c r="D11" s="645" t="s">
        <v>5</v>
      </c>
      <c r="E11" s="641">
        <f>'Composição da Cart. Julho-2022'!F11</f>
        <v>15310117.98</v>
      </c>
      <c r="F11" s="642">
        <f t="shared" ref="F11:F30" si="0">E11+G11+H11+I11</f>
        <v>15624259.42</v>
      </c>
      <c r="G11" s="646">
        <v>0</v>
      </c>
      <c r="H11" s="643">
        <v>0</v>
      </c>
      <c r="I11" s="729">
        <v>314141.44</v>
      </c>
      <c r="J11" s="6"/>
      <c r="K11" s="7"/>
    </row>
    <row r="12" spans="2:13" ht="13.5" customHeight="1" x14ac:dyDescent="0.2">
      <c r="B12" s="644" t="s">
        <v>44</v>
      </c>
      <c r="C12" s="833"/>
      <c r="D12" s="645" t="s">
        <v>6</v>
      </c>
      <c r="E12" s="641">
        <f>'Composição da Cart. Julho-2022'!F12</f>
        <v>66711041.170000002</v>
      </c>
      <c r="F12" s="642">
        <f t="shared" si="0"/>
        <v>67428885.280000001</v>
      </c>
      <c r="G12" s="646">
        <v>0</v>
      </c>
      <c r="H12" s="643">
        <v>0</v>
      </c>
      <c r="I12" s="729">
        <v>717844.11</v>
      </c>
      <c r="J12" s="8"/>
    </row>
    <row r="13" spans="2:13" ht="13.5" customHeight="1" x14ac:dyDescent="0.2">
      <c r="B13" s="644" t="s">
        <v>45</v>
      </c>
      <c r="C13" s="833"/>
      <c r="D13" s="645" t="s">
        <v>7</v>
      </c>
      <c r="E13" s="641">
        <f>'Composição da Cart. Julho-2022'!F13</f>
        <v>2375998.7799999998</v>
      </c>
      <c r="F13" s="642">
        <v>0</v>
      </c>
      <c r="G13" s="647">
        <v>0</v>
      </c>
      <c r="H13" s="648">
        <v>-2390075.88</v>
      </c>
      <c r="I13" s="730">
        <v>14077.1</v>
      </c>
      <c r="J13" s="635"/>
      <c r="K13" s="35"/>
      <c r="L13" s="9"/>
      <c r="M13" s="9" t="s">
        <v>8</v>
      </c>
    </row>
    <row r="14" spans="2:13" ht="13.5" customHeight="1" x14ac:dyDescent="0.2">
      <c r="B14" s="644" t="s">
        <v>46</v>
      </c>
      <c r="C14" s="833"/>
      <c r="D14" s="645" t="s">
        <v>9</v>
      </c>
      <c r="E14" s="641">
        <f>'Composição da Cart. Julho-2022'!F14</f>
        <v>26133009.319999997</v>
      </c>
      <c r="F14" s="642">
        <f t="shared" si="0"/>
        <v>23999204.839999996</v>
      </c>
      <c r="G14" s="646">
        <v>0</v>
      </c>
      <c r="H14" s="648">
        <v>-2441541.2000000002</v>
      </c>
      <c r="I14" s="729">
        <v>307736.71999999997</v>
      </c>
      <c r="J14" s="36"/>
      <c r="K14" s="37"/>
      <c r="L14" s="10"/>
      <c r="M14" s="637"/>
    </row>
    <row r="15" spans="2:13" ht="13.5" customHeight="1" x14ac:dyDescent="0.2">
      <c r="B15" s="644" t="s">
        <v>47</v>
      </c>
      <c r="C15" s="833"/>
      <c r="D15" s="649" t="s">
        <v>10</v>
      </c>
      <c r="E15" s="641">
        <f>'Composição da Cart. Julho-2022'!F15</f>
        <v>33853135.659999996</v>
      </c>
      <c r="F15" s="642">
        <f t="shared" si="0"/>
        <v>34681487.559999995</v>
      </c>
      <c r="G15" s="646">
        <v>0</v>
      </c>
      <c r="H15" s="650">
        <v>0</v>
      </c>
      <c r="I15" s="729">
        <v>828351.9</v>
      </c>
      <c r="J15" s="651"/>
      <c r="K15" s="35"/>
      <c r="L15" s="10"/>
      <c r="M15" s="11"/>
    </row>
    <row r="16" spans="2:13" ht="13.5" customHeight="1" x14ac:dyDescent="0.2">
      <c r="B16" s="644" t="s">
        <v>48</v>
      </c>
      <c r="C16" s="833"/>
      <c r="D16" s="652" t="s">
        <v>11</v>
      </c>
      <c r="E16" s="641">
        <f>'Composição da Cart. Julho-2022'!F16</f>
        <v>108064608.53</v>
      </c>
      <c r="F16" s="642">
        <f t="shared" si="0"/>
        <v>108016454.88</v>
      </c>
      <c r="G16" s="646">
        <v>0</v>
      </c>
      <c r="H16" s="643">
        <v>0</v>
      </c>
      <c r="I16" s="731">
        <v>-48153.65</v>
      </c>
      <c r="J16" s="635"/>
      <c r="K16" s="635"/>
      <c r="L16" s="637"/>
    </row>
    <row r="17" spans="2:13" ht="13.5" customHeight="1" x14ac:dyDescent="0.2">
      <c r="B17" s="644" t="s">
        <v>49</v>
      </c>
      <c r="C17" s="833"/>
      <c r="D17" s="652" t="s">
        <v>12</v>
      </c>
      <c r="E17" s="641">
        <f>'Composição da Cart. Julho-2022'!F17</f>
        <v>50853.590000000484</v>
      </c>
      <c r="F17" s="642">
        <f t="shared" si="0"/>
        <v>186306.02000000005</v>
      </c>
      <c r="G17" s="647">
        <f>7916634.18</f>
        <v>7916634.1799999997</v>
      </c>
      <c r="H17" s="702">
        <f>-7804334.98</f>
        <v>-7804334.9800000004</v>
      </c>
      <c r="I17" s="730">
        <v>23153.23</v>
      </c>
      <c r="J17" s="635"/>
      <c r="K17" s="635"/>
      <c r="L17" s="653"/>
      <c r="M17" s="637"/>
    </row>
    <row r="18" spans="2:13" ht="13.5" customHeight="1" x14ac:dyDescent="0.2">
      <c r="B18" s="644" t="s">
        <v>50</v>
      </c>
      <c r="C18" s="833"/>
      <c r="D18" s="652" t="s">
        <v>13</v>
      </c>
      <c r="E18" s="641">
        <f>'Composição da Cart. Julho-2022'!F18</f>
        <v>145447819.99000001</v>
      </c>
      <c r="F18" s="642">
        <f t="shared" si="0"/>
        <v>147168911.97</v>
      </c>
      <c r="G18" s="647">
        <v>0</v>
      </c>
      <c r="H18" s="643">
        <v>0</v>
      </c>
      <c r="I18" s="730">
        <v>1721091.98</v>
      </c>
      <c r="J18" s="36"/>
      <c r="K18" s="37"/>
      <c r="L18" s="653"/>
      <c r="M18" s="637"/>
    </row>
    <row r="19" spans="2:13" ht="13.5" customHeight="1" x14ac:dyDescent="0.2">
      <c r="B19" s="644" t="s">
        <v>51</v>
      </c>
      <c r="C19" s="833"/>
      <c r="D19" s="652" t="s">
        <v>14</v>
      </c>
      <c r="E19" s="641">
        <f>'Composição da Cart. Julho-2022'!F19</f>
        <v>12185556.9</v>
      </c>
      <c r="F19" s="642">
        <f t="shared" si="0"/>
        <v>12192367.610000001</v>
      </c>
      <c r="G19" s="643">
        <v>0</v>
      </c>
      <c r="H19" s="643">
        <v>0</v>
      </c>
      <c r="I19" s="729">
        <v>6810.71</v>
      </c>
      <c r="J19" s="635"/>
      <c r="K19" s="635"/>
      <c r="L19" s="10"/>
      <c r="M19" s="654"/>
    </row>
    <row r="20" spans="2:13" ht="13.5" customHeight="1" x14ac:dyDescent="0.2">
      <c r="B20" s="644" t="s">
        <v>52</v>
      </c>
      <c r="C20" s="833"/>
      <c r="D20" s="655" t="s">
        <v>15</v>
      </c>
      <c r="E20" s="641">
        <f>'Composição da Cart. Julho-2022'!F20</f>
        <v>982436.35000000009</v>
      </c>
      <c r="F20" s="642">
        <f t="shared" si="0"/>
        <v>994140.91000000015</v>
      </c>
      <c r="G20" s="643">
        <v>0</v>
      </c>
      <c r="H20" s="643">
        <v>0</v>
      </c>
      <c r="I20" s="730">
        <v>11704.56</v>
      </c>
      <c r="J20" s="635"/>
      <c r="K20" s="635"/>
      <c r="L20" s="10"/>
      <c r="M20" s="637"/>
    </row>
    <row r="21" spans="2:13" ht="13.5" customHeight="1" thickBot="1" x14ac:dyDescent="0.25">
      <c r="B21" s="644" t="s">
        <v>53</v>
      </c>
      <c r="C21" s="833"/>
      <c r="D21" s="655" t="s">
        <v>16</v>
      </c>
      <c r="E21" s="641">
        <f>'Composição da Cart. Julho-2022'!F21</f>
        <v>43709045.939999998</v>
      </c>
      <c r="F21" s="642">
        <f t="shared" si="0"/>
        <v>44235871.769999996</v>
      </c>
      <c r="G21" s="643">
        <v>0</v>
      </c>
      <c r="H21" s="643">
        <v>0</v>
      </c>
      <c r="I21" s="730">
        <v>526825.82999999996</v>
      </c>
      <c r="J21" s="635"/>
      <c r="K21" s="635"/>
      <c r="L21" s="10"/>
      <c r="M21" s="654"/>
    </row>
    <row r="22" spans="2:13" ht="13.5" thickBot="1" x14ac:dyDescent="0.25">
      <c r="B22" s="644" t="s">
        <v>46</v>
      </c>
      <c r="C22" s="701" t="s">
        <v>136</v>
      </c>
      <c r="D22" s="655" t="s">
        <v>137</v>
      </c>
      <c r="E22" s="641">
        <f>'Composição da Cart. Julho-2022'!F22</f>
        <v>3435567.0700000003</v>
      </c>
      <c r="F22" s="642">
        <f t="shared" si="0"/>
        <v>3210510.18</v>
      </c>
      <c r="G22" s="643">
        <v>13125.58</v>
      </c>
      <c r="H22" s="656">
        <v>-278835.64</v>
      </c>
      <c r="I22" s="732">
        <v>40653.17</v>
      </c>
      <c r="J22" s="635"/>
      <c r="K22" s="635"/>
      <c r="L22" s="13"/>
      <c r="M22" s="14"/>
    </row>
    <row r="23" spans="2:13" ht="13.5" customHeight="1" x14ac:dyDescent="0.2">
      <c r="B23" s="644" t="s">
        <v>54</v>
      </c>
      <c r="C23" s="833" t="s">
        <v>135</v>
      </c>
      <c r="D23" s="655" t="s">
        <v>17</v>
      </c>
      <c r="E23" s="641">
        <f>'Composição da Cart. Julho-2022'!F23</f>
        <v>49062219.219999999</v>
      </c>
      <c r="F23" s="642">
        <f t="shared" si="0"/>
        <v>52288816.560000002</v>
      </c>
      <c r="G23" s="643">
        <v>0</v>
      </c>
      <c r="H23" s="643">
        <v>0</v>
      </c>
      <c r="I23" s="729">
        <v>3226597.34</v>
      </c>
      <c r="J23" s="635"/>
      <c r="K23" s="39"/>
      <c r="L23" s="10"/>
      <c r="M23" s="14"/>
    </row>
    <row r="24" spans="2:13" ht="13.5" customHeight="1" x14ac:dyDescent="0.2">
      <c r="B24" s="644" t="s">
        <v>55</v>
      </c>
      <c r="C24" s="833"/>
      <c r="D24" s="655" t="s">
        <v>18</v>
      </c>
      <c r="E24" s="641">
        <f>'Composição da Cart. Julho-2022'!F24</f>
        <v>16303291.73</v>
      </c>
      <c r="F24" s="642">
        <f t="shared" si="0"/>
        <v>16544513.690000001</v>
      </c>
      <c r="G24" s="643">
        <v>0</v>
      </c>
      <c r="H24" s="643">
        <v>0</v>
      </c>
      <c r="I24" s="729">
        <v>241221.96</v>
      </c>
      <c r="J24" s="635"/>
      <c r="K24" s="635"/>
      <c r="L24" s="10"/>
      <c r="M24" s="14"/>
    </row>
    <row r="25" spans="2:13" ht="13.5" customHeight="1" thickBot="1" x14ac:dyDescent="0.25">
      <c r="B25" s="657" t="s">
        <v>85</v>
      </c>
      <c r="C25" s="833"/>
      <c r="D25" s="652" t="s">
        <v>19</v>
      </c>
      <c r="E25" s="641">
        <f>'Composição da Cart. Julho-2022'!F25</f>
        <v>16186822.869999999</v>
      </c>
      <c r="F25" s="642">
        <f t="shared" si="0"/>
        <v>16958350.77</v>
      </c>
      <c r="G25" s="658">
        <v>0</v>
      </c>
      <c r="H25" s="641">
        <v>0</v>
      </c>
      <c r="I25" s="733">
        <v>771527.9</v>
      </c>
      <c r="J25" s="659"/>
      <c r="K25" s="633"/>
    </row>
    <row r="26" spans="2:13" ht="13.5" customHeight="1" thickBot="1" x14ac:dyDescent="0.25">
      <c r="B26" s="657" t="s">
        <v>49</v>
      </c>
      <c r="C26" s="685" t="s">
        <v>138</v>
      </c>
      <c r="D26" s="652" t="s">
        <v>20</v>
      </c>
      <c r="E26" s="641">
        <f>'Composição da Cart. Julho-2022'!F26</f>
        <v>286.36</v>
      </c>
      <c r="F26" s="642">
        <f t="shared" si="0"/>
        <v>0.12999999999998857</v>
      </c>
      <c r="G26" s="658">
        <v>0</v>
      </c>
      <c r="H26" s="724">
        <f>-287.41</f>
        <v>-287.41000000000003</v>
      </c>
      <c r="I26" s="733">
        <v>1.18</v>
      </c>
      <c r="J26" s="633"/>
      <c r="K26" s="633"/>
    </row>
    <row r="27" spans="2:13" ht="13.5" customHeight="1" x14ac:dyDescent="0.2">
      <c r="B27" s="657" t="s">
        <v>57</v>
      </c>
      <c r="C27" s="827" t="s">
        <v>135</v>
      </c>
      <c r="D27" s="652" t="s">
        <v>21</v>
      </c>
      <c r="E27" s="641">
        <f>'Composição da Cart. Julho-2022'!F27</f>
        <v>30775222.030000001</v>
      </c>
      <c r="F27" s="642">
        <f t="shared" si="0"/>
        <v>29510021.460000001</v>
      </c>
      <c r="G27" s="660">
        <v>0</v>
      </c>
      <c r="H27" s="660">
        <v>0</v>
      </c>
      <c r="I27" s="727">
        <v>-1265200.57</v>
      </c>
      <c r="J27" s="661"/>
      <c r="K27" s="633"/>
    </row>
    <row r="28" spans="2:13" ht="13.5" customHeight="1" x14ac:dyDescent="0.2">
      <c r="B28" s="657" t="s">
        <v>58</v>
      </c>
      <c r="C28" s="828"/>
      <c r="D28" s="652" t="s">
        <v>22</v>
      </c>
      <c r="E28" s="641">
        <f>'Composição da Cart. Julho-2022'!F28</f>
        <v>11432797.4</v>
      </c>
      <c r="F28" s="642">
        <f t="shared" si="0"/>
        <v>12087606.77</v>
      </c>
      <c r="G28" s="658">
        <v>0</v>
      </c>
      <c r="H28" s="660">
        <v>0</v>
      </c>
      <c r="I28" s="733">
        <v>654809.37</v>
      </c>
      <c r="J28" s="661"/>
      <c r="K28" s="633"/>
    </row>
    <row r="29" spans="2:13" ht="15" customHeight="1" x14ac:dyDescent="0.2">
      <c r="B29" s="657" t="s">
        <v>132</v>
      </c>
      <c r="C29" s="828"/>
      <c r="D29" s="652" t="s">
        <v>133</v>
      </c>
      <c r="E29" s="641">
        <f>'Composição da Cart. Julho-2022'!F29</f>
        <v>5368969.8100000005</v>
      </c>
      <c r="F29" s="642">
        <f t="shared" si="0"/>
        <v>5361386.5100000007</v>
      </c>
      <c r="G29" s="658">
        <v>0</v>
      </c>
      <c r="H29" s="660">
        <v>0</v>
      </c>
      <c r="I29" s="733">
        <v>-7583.3</v>
      </c>
      <c r="J29" s="661"/>
      <c r="K29" s="633"/>
    </row>
    <row r="30" spans="2:13" ht="15.75" customHeight="1" thickBot="1" x14ac:dyDescent="0.25">
      <c r="B30" s="657" t="s">
        <v>145</v>
      </c>
      <c r="C30" s="829"/>
      <c r="D30" s="652" t="s">
        <v>146</v>
      </c>
      <c r="E30" s="703">
        <v>0</v>
      </c>
      <c r="F30" s="642">
        <f t="shared" si="0"/>
        <v>7759119.4800000004</v>
      </c>
      <c r="G30" s="658">
        <v>7802243.1100000003</v>
      </c>
      <c r="H30" s="660">
        <v>0</v>
      </c>
      <c r="I30" s="727">
        <v>-43123.63</v>
      </c>
      <c r="J30" s="661"/>
      <c r="K30" s="633"/>
    </row>
    <row r="31" spans="2:13" x14ac:dyDescent="0.2">
      <c r="B31" s="664" t="s">
        <v>59</v>
      </c>
      <c r="C31" s="827" t="s">
        <v>139</v>
      </c>
      <c r="D31" s="665" t="s">
        <v>23</v>
      </c>
      <c r="E31" s="641">
        <f>'Composição da Cart. Julho-2022'!F30</f>
        <v>16731698.850000001</v>
      </c>
      <c r="F31" s="709">
        <f>E31+G31+H31+I31</f>
        <v>16978091.790000003</v>
      </c>
      <c r="G31" s="706">
        <v>0</v>
      </c>
      <c r="H31" s="666">
        <v>0</v>
      </c>
      <c r="I31" s="734">
        <v>246392.94</v>
      </c>
      <c r="J31" s="633"/>
      <c r="K31" s="40"/>
    </row>
    <row r="32" spans="2:13" ht="15" customHeight="1" x14ac:dyDescent="0.2">
      <c r="B32" s="667" t="s">
        <v>86</v>
      </c>
      <c r="C32" s="828"/>
      <c r="D32" s="652" t="s">
        <v>24</v>
      </c>
      <c r="E32" s="641">
        <f>'Composição da Cart. Julho-2022'!F31</f>
        <v>51645585.710000001</v>
      </c>
      <c r="F32" s="670">
        <f t="shared" ref="F32:F47" si="1">E32+G32+H32+I32</f>
        <v>52270856.5</v>
      </c>
      <c r="G32" s="668">
        <v>0</v>
      </c>
      <c r="H32" s="660">
        <v>0</v>
      </c>
      <c r="I32" s="735">
        <v>625270.79</v>
      </c>
      <c r="J32" s="633"/>
      <c r="K32" s="633"/>
    </row>
    <row r="33" spans="1:12" ht="15" customHeight="1" x14ac:dyDescent="0.2">
      <c r="B33" s="669" t="s">
        <v>61</v>
      </c>
      <c r="C33" s="828"/>
      <c r="D33" s="652" t="s">
        <v>25</v>
      </c>
      <c r="E33" s="641">
        <f>'Composição da Cart. Julho-2022'!F32</f>
        <v>9119544.9399999995</v>
      </c>
      <c r="F33" s="670">
        <f t="shared" si="1"/>
        <v>9353876.0399999991</v>
      </c>
      <c r="G33" s="668">
        <v>0</v>
      </c>
      <c r="H33" s="660">
        <v>0</v>
      </c>
      <c r="I33" s="735">
        <v>234331.1</v>
      </c>
      <c r="J33" s="41"/>
      <c r="K33" s="633"/>
    </row>
    <row r="34" spans="1:12" ht="15" customHeight="1" x14ac:dyDescent="0.2">
      <c r="B34" s="657" t="s">
        <v>87</v>
      </c>
      <c r="C34" s="828"/>
      <c r="D34" s="652" t="s">
        <v>26</v>
      </c>
      <c r="E34" s="641">
        <f>'Composição da Cart. Julho-2022'!F33</f>
        <v>8306094.4000000004</v>
      </c>
      <c r="F34" s="670">
        <f t="shared" si="1"/>
        <v>8513323.3000000007</v>
      </c>
      <c r="G34" s="671">
        <v>0</v>
      </c>
      <c r="H34" s="660">
        <v>0</v>
      </c>
      <c r="I34" s="705">
        <v>207228.9</v>
      </c>
      <c r="J34" s="633"/>
      <c r="K34" s="633"/>
    </row>
    <row r="35" spans="1:12" ht="15" customHeight="1" x14ac:dyDescent="0.2">
      <c r="B35" s="657" t="s">
        <v>62</v>
      </c>
      <c r="C35" s="828"/>
      <c r="D35" s="655" t="s">
        <v>27</v>
      </c>
      <c r="E35" s="641">
        <f>'Composição da Cart. Julho-2022'!F34</f>
        <v>20606956.100000001</v>
      </c>
      <c r="F35" s="670">
        <f t="shared" si="1"/>
        <v>22026566.390000001</v>
      </c>
      <c r="G35" s="671">
        <v>0</v>
      </c>
      <c r="H35" s="660">
        <v>0</v>
      </c>
      <c r="I35" s="733">
        <v>1419610.29</v>
      </c>
      <c r="J35" s="659"/>
      <c r="K35" s="40"/>
    </row>
    <row r="36" spans="1:12" ht="15.75" customHeight="1" x14ac:dyDescent="0.2">
      <c r="B36" s="657" t="s">
        <v>63</v>
      </c>
      <c r="C36" s="828"/>
      <c r="D36" s="655" t="s">
        <v>28</v>
      </c>
      <c r="E36" s="641">
        <f>'Composição da Cart. Julho-2022'!F35</f>
        <v>20349140.489999998</v>
      </c>
      <c r="F36" s="670">
        <f t="shared" si="1"/>
        <v>21429643.599999998</v>
      </c>
      <c r="G36" s="672">
        <v>0</v>
      </c>
      <c r="H36" s="660">
        <v>0</v>
      </c>
      <c r="I36" s="736">
        <v>1080503.1100000001</v>
      </c>
      <c r="J36" s="41"/>
      <c r="K36" s="633"/>
    </row>
    <row r="37" spans="1:12" ht="15.75" customHeight="1" x14ac:dyDescent="0.2">
      <c r="B37" s="657" t="s">
        <v>95</v>
      </c>
      <c r="C37" s="828"/>
      <c r="D37" s="655" t="s">
        <v>29</v>
      </c>
      <c r="E37" s="641">
        <f>'Composição da Cart. Julho-2022'!F36</f>
        <v>13823042.27</v>
      </c>
      <c r="F37" s="670">
        <f t="shared" si="1"/>
        <v>13375290.68</v>
      </c>
      <c r="G37" s="668">
        <v>0</v>
      </c>
      <c r="H37" s="660">
        <v>0</v>
      </c>
      <c r="I37" s="725">
        <v>-447751.59</v>
      </c>
      <c r="J37" s="673"/>
      <c r="K37" s="674"/>
      <c r="L37" s="16"/>
    </row>
    <row r="38" spans="1:12" ht="14.25" customHeight="1" x14ac:dyDescent="0.2">
      <c r="B38" s="715" t="s">
        <v>88</v>
      </c>
      <c r="C38" s="828"/>
      <c r="D38" s="675" t="s">
        <v>30</v>
      </c>
      <c r="E38" s="641">
        <f>'Composição da Cart. Julho-2022'!F37</f>
        <v>12288441.459999999</v>
      </c>
      <c r="F38" s="670">
        <f t="shared" si="1"/>
        <v>11807335.129999999</v>
      </c>
      <c r="G38" s="707">
        <v>0</v>
      </c>
      <c r="H38" s="660">
        <v>0</v>
      </c>
      <c r="I38" s="726">
        <v>-481106.33</v>
      </c>
      <c r="J38" s="673"/>
      <c r="K38" s="674" t="s">
        <v>76</v>
      </c>
      <c r="L38" s="17"/>
    </row>
    <row r="39" spans="1:12" ht="14.25" customHeight="1" thickBot="1" x14ac:dyDescent="0.25">
      <c r="B39" s="716" t="s">
        <v>71</v>
      </c>
      <c r="C39" s="829"/>
      <c r="D39" s="677" t="s">
        <v>39</v>
      </c>
      <c r="E39" s="712">
        <f>'Composição da Cart. Julho-2022'!F38</f>
        <v>23256020.620000001</v>
      </c>
      <c r="F39" s="710">
        <f t="shared" si="1"/>
        <v>25611221.510000002</v>
      </c>
      <c r="G39" s="708">
        <v>2066217.26</v>
      </c>
      <c r="H39" s="662">
        <v>0</v>
      </c>
      <c r="I39" s="737">
        <v>288983.63</v>
      </c>
      <c r="J39" s="673"/>
      <c r="K39" s="674"/>
      <c r="L39" s="17"/>
    </row>
    <row r="40" spans="1:12" ht="15" customHeight="1" x14ac:dyDescent="0.2">
      <c r="B40" s="667" t="s">
        <v>64</v>
      </c>
      <c r="C40" s="827" t="s">
        <v>141</v>
      </c>
      <c r="D40" s="678" t="s">
        <v>31</v>
      </c>
      <c r="E40" s="666">
        <f>'Composição da Cart. Julho-2022'!F39</f>
        <v>5199846.79</v>
      </c>
      <c r="F40" s="709">
        <f t="shared" si="1"/>
        <v>5305438.8499999996</v>
      </c>
      <c r="G40" s="679">
        <v>0</v>
      </c>
      <c r="H40" s="666">
        <v>0</v>
      </c>
      <c r="I40" s="738">
        <v>105592.06</v>
      </c>
      <c r="J40" s="673"/>
      <c r="K40" s="674"/>
      <c r="L40" s="17"/>
    </row>
    <row r="41" spans="1:12" ht="15" customHeight="1" x14ac:dyDescent="0.2">
      <c r="B41" s="657" t="s">
        <v>65</v>
      </c>
      <c r="C41" s="828"/>
      <c r="D41" s="680" t="s">
        <v>32</v>
      </c>
      <c r="E41" s="641">
        <f>'Composição da Cart. Julho-2022'!F40</f>
        <v>11954704.140000001</v>
      </c>
      <c r="F41" s="658">
        <f t="shared" si="1"/>
        <v>12072409.550000001</v>
      </c>
      <c r="G41" s="670">
        <v>0</v>
      </c>
      <c r="H41" s="660">
        <v>0</v>
      </c>
      <c r="I41" s="739">
        <v>117705.41</v>
      </c>
      <c r="J41" s="673"/>
      <c r="K41" s="674"/>
      <c r="L41" s="18"/>
    </row>
    <row r="42" spans="1:12" ht="13.5" customHeight="1" thickBot="1" x14ac:dyDescent="0.25">
      <c r="B42" s="681" t="s">
        <v>66</v>
      </c>
      <c r="C42" s="829"/>
      <c r="D42" s="682" t="s">
        <v>33</v>
      </c>
      <c r="E42" s="703">
        <f>'Composição da Cart. Julho-2022'!F41</f>
        <v>2057978.21</v>
      </c>
      <c r="F42" s="663">
        <f t="shared" si="1"/>
        <v>2197323.33</v>
      </c>
      <c r="G42" s="663">
        <v>0</v>
      </c>
      <c r="H42" s="662">
        <v>0</v>
      </c>
      <c r="I42" s="740">
        <v>139345.12</v>
      </c>
      <c r="J42" s="673"/>
      <c r="K42" s="674"/>
    </row>
    <row r="43" spans="1:12" ht="13.5" customHeight="1" x14ac:dyDescent="0.2">
      <c r="B43" s="667" t="s">
        <v>67</v>
      </c>
      <c r="C43" s="827" t="s">
        <v>140</v>
      </c>
      <c r="D43" s="680" t="s">
        <v>34</v>
      </c>
      <c r="E43" s="666">
        <f>'Composição da Cart. Julho-2022'!F42</f>
        <v>6309174.8999999994</v>
      </c>
      <c r="F43" s="709">
        <f t="shared" si="1"/>
        <v>6721675.459999999</v>
      </c>
      <c r="G43" s="679">
        <v>0</v>
      </c>
      <c r="H43" s="666">
        <v>0</v>
      </c>
      <c r="I43" s="741">
        <v>412500.56</v>
      </c>
      <c r="J43" s="673"/>
      <c r="K43" s="674"/>
    </row>
    <row r="44" spans="1:12" ht="15" customHeight="1" x14ac:dyDescent="0.2">
      <c r="B44" s="657" t="s">
        <v>89</v>
      </c>
      <c r="C44" s="828"/>
      <c r="D44" s="652" t="s">
        <v>35</v>
      </c>
      <c r="E44" s="641">
        <f>'Composição da Cart. Julho-2022'!F43</f>
        <v>3141518.3800000004</v>
      </c>
      <c r="F44" s="658">
        <f t="shared" si="1"/>
        <v>3377925.7100000004</v>
      </c>
      <c r="G44" s="676">
        <v>0</v>
      </c>
      <c r="H44" s="676">
        <v>0</v>
      </c>
      <c r="I44" s="732">
        <v>236407.33</v>
      </c>
      <c r="J44" s="673"/>
      <c r="K44" s="674"/>
    </row>
    <row r="45" spans="1:12" ht="15" customHeight="1" x14ac:dyDescent="0.2">
      <c r="B45" s="657" t="s">
        <v>68</v>
      </c>
      <c r="C45" s="828"/>
      <c r="D45" s="652" t="s">
        <v>36</v>
      </c>
      <c r="E45" s="641">
        <f>'Composição da Cart. Julho-2022'!F44</f>
        <v>7963362.25</v>
      </c>
      <c r="F45" s="658">
        <f t="shared" si="1"/>
        <v>8011940.5499999998</v>
      </c>
      <c r="G45" s="676">
        <v>0</v>
      </c>
      <c r="H45" s="676">
        <v>0</v>
      </c>
      <c r="I45" s="732">
        <v>48578.3</v>
      </c>
      <c r="J45" s="634"/>
      <c r="K45" s="634"/>
    </row>
    <row r="46" spans="1:12" ht="15" customHeight="1" thickBot="1" x14ac:dyDescent="0.25">
      <c r="B46" s="681" t="s">
        <v>69</v>
      </c>
      <c r="C46" s="829"/>
      <c r="D46" s="677" t="s">
        <v>37</v>
      </c>
      <c r="E46" s="703">
        <f>'Composição da Cart. Julho-2022'!F45</f>
        <v>10393955.67</v>
      </c>
      <c r="F46" s="663">
        <f t="shared" si="1"/>
        <v>11104384.879999999</v>
      </c>
      <c r="G46" s="683">
        <v>0</v>
      </c>
      <c r="H46" s="684">
        <v>0</v>
      </c>
      <c r="I46" s="742">
        <v>710429.21</v>
      </c>
      <c r="J46" s="634"/>
      <c r="K46" s="29"/>
    </row>
    <row r="47" spans="1:12" ht="15" customHeight="1" thickBot="1" x14ac:dyDescent="0.25">
      <c r="B47" s="685" t="s">
        <v>70</v>
      </c>
      <c r="C47" s="685" t="s">
        <v>142</v>
      </c>
      <c r="D47" s="686" t="s">
        <v>38</v>
      </c>
      <c r="E47" s="641">
        <f>'Composição da Cart. Julho-2022'!F46</f>
        <v>25611699.34</v>
      </c>
      <c r="F47" s="704">
        <f t="shared" si="1"/>
        <v>25921496.469999999</v>
      </c>
      <c r="G47" s="687">
        <v>0</v>
      </c>
      <c r="H47" s="688">
        <v>0</v>
      </c>
      <c r="I47" s="743">
        <v>309797.13</v>
      </c>
      <c r="J47" s="634"/>
      <c r="K47" s="29"/>
    </row>
    <row r="48" spans="1:12" ht="13.5" customHeight="1" thickBot="1" x14ac:dyDescent="0.25">
      <c r="A48" s="635"/>
      <c r="B48" s="834" t="s">
        <v>40</v>
      </c>
      <c r="C48" s="835"/>
      <c r="D48" s="836"/>
      <c r="E48" s="689">
        <f>SUM(E10:E47)</f>
        <v>930672886.7700001</v>
      </c>
      <c r="F48" s="690">
        <f>SUM(F10:F47)</f>
        <v>948858116.80999994</v>
      </c>
      <c r="G48" s="691"/>
      <c r="H48" s="692"/>
      <c r="I48" s="692"/>
      <c r="J48" s="634"/>
      <c r="K48" s="693"/>
    </row>
    <row r="49" spans="1:11" ht="9" customHeight="1" x14ac:dyDescent="0.2">
      <c r="A49" s="635"/>
      <c r="B49" s="744"/>
      <c r="C49" s="744"/>
      <c r="D49" s="745"/>
      <c r="E49" s="744"/>
      <c r="F49" s="744"/>
      <c r="G49" s="694"/>
      <c r="H49" s="694"/>
      <c r="I49" s="694"/>
      <c r="J49" s="634"/>
      <c r="K49" s="693"/>
    </row>
    <row r="50" spans="1:11" ht="12.75" customHeight="1" x14ac:dyDescent="0.2">
      <c r="A50" s="635"/>
      <c r="B50" s="746" t="s">
        <v>90</v>
      </c>
      <c r="C50" s="747"/>
      <c r="D50" s="693"/>
      <c r="E50" s="744"/>
      <c r="F50" s="816"/>
      <c r="G50" s="816"/>
      <c r="H50" s="816"/>
      <c r="I50" s="816"/>
      <c r="J50" s="634"/>
      <c r="K50" s="693"/>
    </row>
    <row r="51" spans="1:11" ht="12" customHeight="1" x14ac:dyDescent="0.2">
      <c r="A51" s="635"/>
      <c r="B51" s="693"/>
      <c r="C51" s="636"/>
      <c r="D51" s="711"/>
      <c r="E51" s="635"/>
      <c r="F51" s="570"/>
      <c r="G51" s="635"/>
      <c r="H51" s="635"/>
      <c r="I51" s="635"/>
      <c r="J51" s="634"/>
      <c r="K51" s="693"/>
    </row>
    <row r="52" spans="1:11" ht="12" customHeight="1" x14ac:dyDescent="0.2">
      <c r="B52" s="609" t="s">
        <v>83</v>
      </c>
      <c r="C52" s="622"/>
      <c r="D52" s="637"/>
      <c r="E52" s="637"/>
      <c r="F52" s="635"/>
      <c r="G52" s="635"/>
      <c r="H52" s="635"/>
      <c r="I52" s="635"/>
    </row>
    <row r="53" spans="1:11" ht="12" customHeight="1" x14ac:dyDescent="0.2">
      <c r="B53" s="695" t="s">
        <v>84</v>
      </c>
      <c r="C53" s="695"/>
      <c r="D53" s="696"/>
      <c r="E53" s="815" t="s">
        <v>100</v>
      </c>
      <c r="F53" s="815"/>
      <c r="G53" s="696"/>
      <c r="H53" s="633"/>
      <c r="I53" s="633"/>
    </row>
    <row r="54" spans="1:11" ht="11.25" customHeight="1" x14ac:dyDescent="0.2">
      <c r="D54" s="696"/>
      <c r="E54" s="811" t="s">
        <v>73</v>
      </c>
      <c r="F54" s="811"/>
      <c r="G54" s="696"/>
      <c r="H54" s="633"/>
      <c r="I54" s="633"/>
    </row>
    <row r="55" spans="1:11" ht="11.25" customHeight="1" x14ac:dyDescent="0.2">
      <c r="D55" s="696"/>
      <c r="E55" s="714"/>
      <c r="F55" s="714"/>
      <c r="G55" s="696"/>
      <c r="H55" s="713"/>
      <c r="I55" s="713"/>
    </row>
    <row r="56" spans="1:11" ht="11.25" customHeight="1" x14ac:dyDescent="0.2">
      <c r="D56" s="696"/>
      <c r="E56" s="714"/>
      <c r="F56" s="714"/>
      <c r="G56" s="696"/>
      <c r="H56" s="713"/>
      <c r="I56" s="713"/>
    </row>
    <row r="57" spans="1:11" ht="3.75" customHeight="1" x14ac:dyDescent="0.2">
      <c r="D57" s="696"/>
      <c r="E57" s="637"/>
      <c r="F57" s="637"/>
      <c r="G57" s="696"/>
      <c r="H57" s="633"/>
      <c r="I57" s="633"/>
    </row>
    <row r="58" spans="1:11" ht="10.5" customHeight="1" x14ac:dyDescent="0.2">
      <c r="B58" s="635"/>
      <c r="C58" s="635"/>
      <c r="D58" s="635"/>
      <c r="E58" s="635"/>
      <c r="F58" s="635"/>
      <c r="G58" s="635"/>
      <c r="H58" s="635"/>
      <c r="I58" s="635"/>
    </row>
    <row r="59" spans="1:11" ht="12" customHeight="1" x14ac:dyDescent="0.2">
      <c r="A59" s="634"/>
      <c r="B59" s="812" t="s">
        <v>144</v>
      </c>
      <c r="C59" s="812"/>
      <c r="D59" s="812"/>
      <c r="E59" s="812"/>
      <c r="F59" s="812"/>
      <c r="G59" s="812"/>
      <c r="H59" s="812"/>
      <c r="I59" s="812"/>
      <c r="J59" s="635"/>
    </row>
    <row r="60" spans="1:11" ht="12" customHeight="1" x14ac:dyDescent="0.2">
      <c r="B60" s="813" t="s">
        <v>75</v>
      </c>
      <c r="C60" s="813"/>
      <c r="D60" s="813"/>
      <c r="E60" s="813"/>
      <c r="F60" s="813"/>
      <c r="G60" s="813"/>
      <c r="H60" s="813"/>
      <c r="I60" s="813"/>
    </row>
    <row r="61" spans="1:11" ht="10.5" customHeight="1" x14ac:dyDescent="0.2">
      <c r="B61" s="837" t="s">
        <v>143</v>
      </c>
      <c r="C61" s="837"/>
      <c r="D61" s="837"/>
      <c r="E61" s="837"/>
      <c r="F61" s="837"/>
      <c r="G61" s="837"/>
      <c r="H61" s="837"/>
      <c r="I61" s="837"/>
    </row>
    <row r="62" spans="1:11" ht="12.75" customHeight="1" x14ac:dyDescent="0.2">
      <c r="B62" s="119"/>
      <c r="C62" s="119"/>
      <c r="D62" s="119"/>
      <c r="E62" s="119"/>
      <c r="F62" s="119"/>
      <c r="G62" s="119"/>
      <c r="H62" s="119"/>
      <c r="I62" s="119"/>
    </row>
    <row r="63" spans="1:11" x14ac:dyDescent="0.2">
      <c r="B63" s="119"/>
      <c r="C63" s="119"/>
      <c r="D63" s="119"/>
      <c r="E63" s="119"/>
      <c r="F63" s="119"/>
      <c r="G63" s="119"/>
      <c r="H63" s="119"/>
      <c r="I63" s="119"/>
    </row>
    <row r="64" spans="1:11" x14ac:dyDescent="0.2">
      <c r="F64" s="611"/>
    </row>
    <row r="67" spans="4:10" x14ac:dyDescent="0.2">
      <c r="D67" s="697"/>
      <c r="E67" s="698"/>
      <c r="F67" s="697"/>
      <c r="G67" s="697"/>
      <c r="H67" s="697"/>
      <c r="I67" s="697"/>
      <c r="J67" s="697"/>
    </row>
  </sheetData>
  <mergeCells count="16">
    <mergeCell ref="E53:F53"/>
    <mergeCell ref="E54:F54"/>
    <mergeCell ref="B59:I59"/>
    <mergeCell ref="B60:I60"/>
    <mergeCell ref="B61:I61"/>
    <mergeCell ref="C31:C39"/>
    <mergeCell ref="C40:C42"/>
    <mergeCell ref="C43:C46"/>
    <mergeCell ref="B48:D48"/>
    <mergeCell ref="F50:I50"/>
    <mergeCell ref="C27:C30"/>
    <mergeCell ref="B3:I3"/>
    <mergeCell ref="B4:I4"/>
    <mergeCell ref="B6:I7"/>
    <mergeCell ref="C10:C21"/>
    <mergeCell ref="C23:C25"/>
  </mergeCells>
  <pageMargins left="0.39370078740157483" right="0.39370078740157483" top="0.31496062992125984" bottom="0.19685039370078741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15</vt:i4>
      </vt:variant>
      <vt:variant>
        <vt:lpstr>Intervalos com Nome</vt:lpstr>
      </vt:variant>
      <vt:variant>
        <vt:i4>1</vt:i4>
      </vt:variant>
    </vt:vector>
  </HeadingPairs>
  <TitlesOfParts>
    <vt:vector size="16" baseType="lpstr">
      <vt:lpstr>Composição da cart.FEV-2022</vt:lpstr>
      <vt:lpstr>Composição da Cart. Março-2022</vt:lpstr>
      <vt:lpstr>Composição da Cart.Janeiro-2022</vt:lpstr>
      <vt:lpstr>Composição da Cart. Abril-2022</vt:lpstr>
      <vt:lpstr>Composição da Cart. Maio-2022</vt:lpstr>
      <vt:lpstr>Composição da Cart. junho-2022 </vt:lpstr>
      <vt:lpstr>Composição da Cart. Julho-2022</vt:lpstr>
      <vt:lpstr>Composição fundo-jul-22</vt:lpstr>
      <vt:lpstr>Composição da Cart. Agosto-2022</vt:lpstr>
      <vt:lpstr>Composição da Cart. Set-2022</vt:lpstr>
      <vt:lpstr>Composição fundo-ago-22</vt:lpstr>
      <vt:lpstr>Composição da Cart. Out-2022</vt:lpstr>
      <vt:lpstr>Composição da Cart. Nov-2022</vt:lpstr>
      <vt:lpstr>Composição da Cart. Dez-2022</vt:lpstr>
      <vt:lpstr>Folha1</vt:lpstr>
      <vt:lpstr>'Composição da Cart. Abril-2022'!Área_de_Impressão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PRESSEM-135368</cp:lastModifiedBy>
  <cp:lastPrinted>2022-10-10T17:44:15Z</cp:lastPrinted>
  <dcterms:created xsi:type="dcterms:W3CDTF">2022-01-31T15:14:56Z</dcterms:created>
  <dcterms:modified xsi:type="dcterms:W3CDTF">2022-10-10T17:44:22Z</dcterms:modified>
</cp:coreProperties>
</file>